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1\Downloads\"/>
    </mc:Choice>
  </mc:AlternateContent>
  <bookViews>
    <workbookView xWindow="0" yWindow="0" windowWidth="20490" windowHeight="7155" tabRatio="604" activeTab="2"/>
  </bookViews>
  <sheets>
    <sheet name="MB" sheetId="2" r:id="rId1"/>
    <sheet name="III R" sheetId="9" r:id="rId2"/>
    <sheet name="III  II" sheetId="4" r:id="rId3"/>
    <sheet name="II R" sheetId="10" r:id="rId4"/>
    <sheet name="I R" sheetId="5" r:id="rId5"/>
    <sheet name="starta kart 07.09.2019." sheetId="7" r:id="rId6"/>
  </sheets>
  <calcPr calcId="152511"/>
</workbook>
</file>

<file path=xl/calcChain.xml><?xml version="1.0" encoding="utf-8"?>
<calcChain xmlns="http://schemas.openxmlformats.org/spreadsheetml/2006/main">
  <c r="K21" i="5" l="1"/>
  <c r="K22" i="5"/>
  <c r="K24" i="5"/>
  <c r="K20" i="5"/>
  <c r="K25" i="5"/>
  <c r="K23" i="5"/>
  <c r="H21" i="5"/>
  <c r="H22" i="5"/>
  <c r="H24" i="5"/>
  <c r="H20" i="5"/>
  <c r="H25" i="5"/>
  <c r="H23" i="5"/>
  <c r="K17" i="5"/>
  <c r="K15" i="5"/>
  <c r="K18" i="5"/>
  <c r="K16" i="5"/>
  <c r="H17" i="5"/>
  <c r="H15" i="5"/>
  <c r="H18" i="5"/>
  <c r="H16" i="5"/>
  <c r="K8" i="5"/>
  <c r="K11" i="5"/>
  <c r="K10" i="5"/>
  <c r="K9" i="5"/>
  <c r="K13" i="5"/>
  <c r="K12" i="5"/>
  <c r="H13" i="5"/>
  <c r="H9" i="5"/>
  <c r="H10" i="5"/>
  <c r="H11" i="5"/>
  <c r="H8" i="5"/>
  <c r="H12" i="5"/>
  <c r="N25" i="5"/>
  <c r="O25" i="5" s="1"/>
  <c r="N20" i="5"/>
  <c r="O20" i="5" s="1"/>
  <c r="N24" i="5"/>
  <c r="O24" i="5" s="1"/>
  <c r="N22" i="5"/>
  <c r="O22" i="5" s="1"/>
  <c r="N21" i="5"/>
  <c r="O21" i="5" s="1"/>
  <c r="N23" i="5"/>
  <c r="O23" i="5" s="1"/>
  <c r="N15" i="10"/>
  <c r="O15" i="10" s="1"/>
  <c r="N17" i="10"/>
  <c r="O17" i="10" s="1"/>
  <c r="N20" i="10"/>
  <c r="O20" i="10" s="1"/>
  <c r="N19" i="10"/>
  <c r="O19" i="10" s="1"/>
  <c r="N16" i="10"/>
  <c r="O16" i="10" s="1"/>
  <c r="N18" i="10"/>
  <c r="O18" i="10" s="1"/>
  <c r="K15" i="10"/>
  <c r="K17" i="10"/>
  <c r="K20" i="10"/>
  <c r="K19" i="10"/>
  <c r="K16" i="10"/>
  <c r="K18" i="10"/>
  <c r="H15" i="10"/>
  <c r="H17" i="10"/>
  <c r="H20" i="10"/>
  <c r="H19" i="10"/>
  <c r="H16" i="10"/>
  <c r="H18" i="10"/>
  <c r="N14" i="9"/>
  <c r="N17" i="9"/>
  <c r="N15" i="9"/>
  <c r="N13" i="9"/>
  <c r="N16" i="9"/>
  <c r="N12" i="9"/>
  <c r="N11" i="9"/>
  <c r="N10" i="9"/>
  <c r="N9" i="9"/>
  <c r="K14" i="9"/>
  <c r="K17" i="9"/>
  <c r="K15" i="9"/>
  <c r="K13" i="9"/>
  <c r="K16" i="9"/>
  <c r="K12" i="9"/>
  <c r="K11" i="9"/>
  <c r="K10" i="9"/>
  <c r="K9" i="9"/>
  <c r="H14" i="9"/>
  <c r="H17" i="9"/>
  <c r="H15" i="9"/>
  <c r="H13" i="9"/>
  <c r="H16" i="9"/>
  <c r="H12" i="9"/>
  <c r="H11" i="9"/>
  <c r="H10" i="9"/>
  <c r="H9" i="9"/>
  <c r="N9" i="10"/>
  <c r="O9" i="10" s="1"/>
  <c r="N11" i="10"/>
  <c r="O11" i="10" s="1"/>
  <c r="N13" i="10"/>
  <c r="O13" i="10" s="1"/>
  <c r="K9" i="10"/>
  <c r="K11" i="10"/>
  <c r="K13" i="10"/>
  <c r="H9" i="10"/>
  <c r="H11" i="10"/>
  <c r="H13" i="10"/>
  <c r="Q9" i="4"/>
  <c r="R9" i="4" s="1"/>
  <c r="Q10" i="4"/>
  <c r="R10" i="4" s="1"/>
  <c r="Q11" i="4"/>
  <c r="R11" i="4" s="1"/>
  <c r="Q12" i="4"/>
  <c r="R12" i="4" s="1"/>
  <c r="N9" i="4"/>
  <c r="N10" i="4"/>
  <c r="N11" i="4"/>
  <c r="N12" i="4"/>
  <c r="K9" i="4"/>
  <c r="K10" i="4"/>
  <c r="K11" i="4"/>
  <c r="K12" i="4"/>
  <c r="H9" i="4"/>
  <c r="H10" i="4"/>
  <c r="H11" i="4"/>
  <c r="H12" i="4"/>
  <c r="N8" i="10"/>
  <c r="O8" i="10" s="1"/>
  <c r="K8" i="10"/>
  <c r="H8" i="10"/>
  <c r="N12" i="10"/>
  <c r="O12" i="10" s="1"/>
  <c r="K12" i="10"/>
  <c r="H12" i="10"/>
  <c r="N10" i="10"/>
  <c r="O10" i="10" s="1"/>
  <c r="K10" i="10"/>
  <c r="H10" i="10"/>
  <c r="Q10" i="9"/>
  <c r="R10" i="9" s="1"/>
  <c r="Q11" i="9"/>
  <c r="R11" i="9" s="1"/>
  <c r="Q12" i="9"/>
  <c r="R12" i="9" s="1"/>
  <c r="Q16" i="9"/>
  <c r="R16" i="9" s="1"/>
  <c r="Q13" i="9"/>
  <c r="R13" i="9" s="1"/>
  <c r="Q15" i="9"/>
  <c r="R15" i="9" s="1"/>
  <c r="Q17" i="9"/>
  <c r="R17" i="9" s="1"/>
  <c r="Q14" i="9"/>
  <c r="R14" i="9" s="1"/>
  <c r="Q9" i="9"/>
  <c r="R9" i="9" s="1"/>
  <c r="A75" i="7" l="1"/>
  <c r="A69" i="7"/>
  <c r="A70" i="7" s="1"/>
  <c r="A71" i="7" s="1"/>
  <c r="A72" i="7" s="1"/>
  <c r="A73" i="7" s="1"/>
  <c r="A65" i="7"/>
  <c r="A66" i="7" s="1"/>
  <c r="B60" i="7"/>
  <c r="B61" i="7" s="1"/>
  <c r="B62" i="7" s="1"/>
  <c r="B63" i="7" s="1"/>
  <c r="B64" i="7" s="1"/>
  <c r="B65" i="7" s="1"/>
  <c r="B66" i="7" s="1"/>
  <c r="B68" i="7" s="1"/>
  <c r="B69" i="7" s="1"/>
  <c r="B70" i="7" s="1"/>
  <c r="B71" i="7" s="1"/>
  <c r="B72" i="7" s="1"/>
  <c r="B73" i="7" s="1"/>
  <c r="B74" i="7" s="1"/>
  <c r="B75" i="7" s="1"/>
  <c r="A60" i="7"/>
  <c r="A61" i="7" s="1"/>
  <c r="A62" i="7" s="1"/>
  <c r="A63" i="7" s="1"/>
  <c r="A48" i="7"/>
  <c r="A49" i="7" s="1"/>
  <c r="A50" i="7" s="1"/>
  <c r="A51" i="7" s="1"/>
  <c r="A52" i="7" s="1"/>
  <c r="A53" i="7" s="1"/>
  <c r="A54" i="7" s="1"/>
  <c r="A55" i="7" s="1"/>
  <c r="B46" i="7"/>
  <c r="B47" i="7" s="1"/>
  <c r="B48" i="7" s="1"/>
  <c r="B49" i="7" s="1"/>
  <c r="B50" i="7" s="1"/>
  <c r="B51" i="7" s="1"/>
  <c r="B52" i="7" s="1"/>
  <c r="B53" i="7" s="1"/>
  <c r="B54" i="7" s="1"/>
  <c r="B55" i="7" s="1"/>
  <c r="A46" i="7"/>
  <c r="A41" i="7"/>
  <c r="A42" i="7" s="1"/>
  <c r="A35" i="7"/>
  <c r="A36" i="7" s="1"/>
  <c r="A37" i="7" s="1"/>
  <c r="A38" i="7" s="1"/>
  <c r="A39" i="7" s="1"/>
  <c r="A29" i="7"/>
  <c r="A30" i="7" s="1"/>
  <c r="A25" i="7"/>
  <c r="A23" i="7"/>
  <c r="B17" i="7"/>
  <c r="B12" i="7"/>
  <c r="B13" i="7" s="1"/>
  <c r="B14" i="7" s="1"/>
  <c r="A8" i="7"/>
  <c r="A9" i="7" s="1"/>
  <c r="A10" i="7" s="1"/>
  <c r="A11" i="7" s="1"/>
  <c r="A12" i="7" s="1"/>
  <c r="A13" i="7" s="1"/>
  <c r="A14" i="7" s="1"/>
  <c r="B7" i="7"/>
  <c r="B8" i="7" s="1"/>
  <c r="B9" i="7" s="1"/>
  <c r="N18" i="5"/>
  <c r="O18" i="5" s="1"/>
  <c r="N15" i="5"/>
  <c r="O15" i="5" s="1"/>
  <c r="N17" i="5"/>
  <c r="O17" i="5" s="1"/>
  <c r="N16" i="5"/>
  <c r="O16" i="5" s="1"/>
  <c r="N8" i="5"/>
  <c r="O8" i="5" s="1"/>
  <c r="N11" i="5"/>
  <c r="O11" i="5" s="1"/>
  <c r="N10" i="5"/>
  <c r="O10" i="5" s="1"/>
  <c r="N9" i="5"/>
  <c r="O9" i="5" s="1"/>
  <c r="N13" i="5"/>
  <c r="O13" i="5" s="1"/>
  <c r="N12" i="5"/>
  <c r="O12" i="5" s="1"/>
  <c r="N19" i="4"/>
  <c r="O19" i="4" s="1"/>
  <c r="K19" i="4"/>
  <c r="H19" i="4"/>
  <c r="N18" i="4"/>
  <c r="O18" i="4" s="1"/>
  <c r="K18" i="4"/>
  <c r="H18" i="4"/>
  <c r="N17" i="4"/>
  <c r="O17" i="4" s="1"/>
  <c r="K17" i="4"/>
  <c r="H17" i="4"/>
  <c r="N20" i="4"/>
  <c r="O20" i="4" s="1"/>
  <c r="K20" i="4"/>
  <c r="H20" i="4"/>
  <c r="Q10" i="2"/>
  <c r="R10" i="2" s="1"/>
  <c r="N10" i="2"/>
  <c r="K10" i="2"/>
  <c r="H10" i="2"/>
  <c r="Q9" i="2"/>
  <c r="R9" i="2" s="1"/>
  <c r="N9" i="2"/>
  <c r="K9" i="2"/>
  <c r="H9" i="2"/>
  <c r="Q11" i="2"/>
  <c r="R11" i="2" s="1"/>
  <c r="N11" i="2"/>
  <c r="K11" i="2"/>
  <c r="H11" i="2"/>
  <c r="Q14" i="2"/>
  <c r="R14" i="2" s="1"/>
  <c r="N14" i="2"/>
  <c r="K14" i="2"/>
  <c r="H14" i="2"/>
  <c r="Q15" i="2"/>
  <c r="R15" i="2" s="1"/>
  <c r="N15" i="2"/>
  <c r="K15" i="2"/>
  <c r="H15" i="2"/>
  <c r="Q13" i="2"/>
  <c r="R13" i="2" s="1"/>
  <c r="N13" i="2"/>
  <c r="K13" i="2"/>
  <c r="H13" i="2"/>
  <c r="Q16" i="2"/>
  <c r="R16" i="2" s="1"/>
  <c r="N16" i="2"/>
  <c r="K16" i="2"/>
  <c r="H16" i="2"/>
  <c r="Q12" i="2"/>
  <c r="R12" i="2" s="1"/>
  <c r="N12" i="2"/>
  <c r="K12" i="2"/>
  <c r="H12" i="2"/>
  <c r="A9" i="2" l="1"/>
  <c r="A10" i="2" s="1"/>
  <c r="A11" i="2" s="1"/>
  <c r="A12" i="2" s="1"/>
  <c r="A13" i="2" s="1"/>
  <c r="A8" i="10" l="1"/>
  <c r="A9" i="10"/>
  <c r="A10" i="10"/>
  <c r="A11" i="10"/>
  <c r="A12" i="10"/>
  <c r="A13" i="10"/>
  <c r="A15" i="10"/>
  <c r="A16" i="10"/>
  <c r="A17" i="10"/>
  <c r="A8" i="5" l="1"/>
  <c r="A9" i="5"/>
  <c r="A10" i="5"/>
  <c r="A11" i="5"/>
  <c r="A20" i="5"/>
  <c r="A21" i="5"/>
  <c r="A22" i="5"/>
  <c r="A23" i="5"/>
  <c r="A24" i="5"/>
  <c r="A25" i="5"/>
  <c r="A15" i="5"/>
  <c r="A16" i="5"/>
  <c r="A17" i="5"/>
  <c r="A18" i="5"/>
</calcChain>
</file>

<file path=xl/sharedStrings.xml><?xml version="1.0" encoding="utf-8"?>
<sst xmlns="http://schemas.openxmlformats.org/spreadsheetml/2006/main" count="1031" uniqueCount="356">
  <si>
    <t>N.p.k.</t>
  </si>
  <si>
    <t>Vārds</t>
  </si>
  <si>
    <t>Uzvārds</t>
  </si>
  <si>
    <t>Zirga vārds</t>
  </si>
  <si>
    <t>Īpašnieks</t>
  </si>
  <si>
    <t>Sporta klubs</t>
  </si>
  <si>
    <t>Kopā:</t>
  </si>
  <si>
    <t>REZULTĀTU   PROTOKOLS</t>
  </si>
  <si>
    <t>Tiesnesis</t>
  </si>
  <si>
    <t>H</t>
  </si>
  <si>
    <t>C</t>
  </si>
  <si>
    <t>Natālija Šakurova</t>
  </si>
  <si>
    <t>B</t>
  </si>
  <si>
    <t>Kristīne Lisovska</t>
  </si>
  <si>
    <t>Tiesnešu vērtējums</t>
  </si>
  <si>
    <t>Kļūda</t>
  </si>
  <si>
    <t>%</t>
  </si>
  <si>
    <t>vieta</t>
  </si>
  <si>
    <t>Terēze</t>
  </si>
  <si>
    <t>Rozenberga</t>
  </si>
  <si>
    <t>JSK Mežstrazdiņi</t>
  </si>
  <si>
    <t>Z/s Lielceri</t>
  </si>
  <si>
    <t>Agnese</t>
  </si>
  <si>
    <t>Kukaine</t>
  </si>
  <si>
    <t>Agnese Kukaine</t>
  </si>
  <si>
    <t>JSK Temperaments</t>
  </si>
  <si>
    <t>Funky</t>
  </si>
  <si>
    <t>Andis Kukainis</t>
  </si>
  <si>
    <t>JSS Kleisti</t>
  </si>
  <si>
    <t>Raimonda</t>
  </si>
  <si>
    <t>Palionytė</t>
  </si>
  <si>
    <t>Bavaras</t>
  </si>
  <si>
    <t>R. Palionytė</t>
  </si>
  <si>
    <t>Lietuva</t>
  </si>
  <si>
    <t>Mazā balva - (2018)</t>
  </si>
  <si>
    <t>Kristīna</t>
  </si>
  <si>
    <t>Rozīte</t>
  </si>
  <si>
    <t>La Mason</t>
  </si>
  <si>
    <t>Patrīcija Kokina</t>
  </si>
  <si>
    <t>JSB "Lagoss Dressage"</t>
  </si>
  <si>
    <t>Daubure</t>
  </si>
  <si>
    <t>Kolers</t>
  </si>
  <si>
    <t>A.Mainiece</t>
  </si>
  <si>
    <t>LSVK "Harmonija"</t>
  </si>
  <si>
    <t>Tatjana</t>
  </si>
  <si>
    <t>Maļikova</t>
  </si>
  <si>
    <t>Landino</t>
  </si>
  <si>
    <t>D. Mileeva</t>
  </si>
  <si>
    <t>Rīgas JSK</t>
  </si>
  <si>
    <t>Lazdiņa</t>
  </si>
  <si>
    <t>Flamenco</t>
  </si>
  <si>
    <t>Kristiāna</t>
  </si>
  <si>
    <t>Politere</t>
  </si>
  <si>
    <t>LLU</t>
  </si>
  <si>
    <t>Galvenais tiesnesis ___________________ A.Mangale</t>
  </si>
  <si>
    <t>Sekretāre ___________________ T.Sadovina</t>
  </si>
  <si>
    <t>Sandra Karisa</t>
  </si>
  <si>
    <t>Gita Zaķe</t>
  </si>
  <si>
    <t>Summa</t>
  </si>
  <si>
    <t>Shēma III - Individulā shēma  Juniori - (2018)</t>
  </si>
  <si>
    <t>Apsīte</t>
  </si>
  <si>
    <t>Doloresa</t>
  </si>
  <si>
    <t>S.Dombrovska</t>
  </si>
  <si>
    <t>SK "Reiteri"</t>
  </si>
  <si>
    <t>Lela</t>
  </si>
  <si>
    <t>Lord Rubinstein</t>
  </si>
  <si>
    <t>A.Muravskis</t>
  </si>
  <si>
    <t>Dagnija</t>
  </si>
  <si>
    <t>Druva-Krūte</t>
  </si>
  <si>
    <t>Luvrs</t>
  </si>
  <si>
    <t>D.Druva-Krūte</t>
  </si>
  <si>
    <t>Lord Sinclair</t>
  </si>
  <si>
    <t>Letīcija</t>
  </si>
  <si>
    <t>Kalando</t>
  </si>
  <si>
    <t>SIA "HM Agro"</t>
  </si>
  <si>
    <t>Anda</t>
  </si>
  <si>
    <t>Cukermane</t>
  </si>
  <si>
    <t>Rafaēls</t>
  </si>
  <si>
    <t>Antra Cukermane</t>
  </si>
  <si>
    <t>GREEN HORSE</t>
  </si>
  <si>
    <t>Roxandra</t>
  </si>
  <si>
    <t>Kļuda</t>
  </si>
  <si>
    <t>Pasifikss</t>
  </si>
  <si>
    <t>Dina Lukša</t>
  </si>
  <si>
    <t>Salano</t>
  </si>
  <si>
    <t>Raimonds Ruķeris</t>
  </si>
  <si>
    <t>Sintija</t>
  </si>
  <si>
    <t>Ģīle</t>
  </si>
  <si>
    <t>Leksija</t>
  </si>
  <si>
    <t>Ennī</t>
  </si>
  <si>
    <t>Žuka</t>
  </si>
  <si>
    <t>Lausks</t>
  </si>
  <si>
    <t>Diāna Kazina</t>
  </si>
  <si>
    <t>Dominika</t>
  </si>
  <si>
    <t>J.Savickis</t>
  </si>
  <si>
    <t>Līga</t>
  </si>
  <si>
    <t>Milenium</t>
  </si>
  <si>
    <t>Eglė</t>
  </si>
  <si>
    <t>Drackytė</t>
  </si>
  <si>
    <t>Sevilija</t>
  </si>
  <si>
    <t>Eglė Drackytė</t>
  </si>
  <si>
    <t>Ance</t>
  </si>
  <si>
    <t>Koškina</t>
  </si>
  <si>
    <t>Abula</t>
  </si>
  <si>
    <t>Gerda Madara</t>
  </si>
  <si>
    <t>Ziemele</t>
  </si>
  <si>
    <t>Anita Mangale</t>
  </si>
  <si>
    <t>Antra</t>
  </si>
  <si>
    <t>Richi MG</t>
  </si>
  <si>
    <t>Terēze Rozenberga</t>
  </si>
  <si>
    <t>Everita</t>
  </si>
  <si>
    <t>Akventino</t>
  </si>
  <si>
    <t>Kristīne</t>
  </si>
  <si>
    <t>Fiļipova</t>
  </si>
  <si>
    <t>Don Dior</t>
  </si>
  <si>
    <t>Kristīne Fiļipova</t>
  </si>
  <si>
    <t>Anna B</t>
  </si>
  <si>
    <t>Fromane</t>
  </si>
  <si>
    <t>Kakao</t>
  </si>
  <si>
    <t>B.Bļodniece</t>
  </si>
  <si>
    <t>Tīraines staļļi</t>
  </si>
  <si>
    <t>Sabīne</t>
  </si>
  <si>
    <t>Andersone</t>
  </si>
  <si>
    <t>Caruzo</t>
  </si>
  <si>
    <t>S. Andersone</t>
  </si>
  <si>
    <t>Keita</t>
  </si>
  <si>
    <t>Filatova</t>
  </si>
  <si>
    <t>Don Diamond</t>
  </si>
  <si>
    <t>Ilze Muižniece</t>
  </si>
  <si>
    <t>JSK "Reiteri"</t>
  </si>
  <si>
    <t>Katarīna</t>
  </si>
  <si>
    <t>Molla</t>
  </si>
  <si>
    <t>Lukass</t>
  </si>
  <si>
    <t>Markuss Helmuts Moll</t>
  </si>
  <si>
    <t>Z/S Tīraines Staļļi</t>
  </si>
  <si>
    <t>Rīgas atklātais  čempionāts, jaunatnes meistarsacīkstes un LJF Rudens sacensības iejādē - 2019</t>
  </si>
  <si>
    <t>07.09.2019. SC "Kleisti", Rīgā</t>
  </si>
  <si>
    <t>STARTA   PROTOKOLS</t>
  </si>
  <si>
    <t>Laiks</t>
  </si>
  <si>
    <t>Gr.</t>
  </si>
  <si>
    <t>Dz. gads</t>
  </si>
  <si>
    <t>Šķirne</t>
  </si>
  <si>
    <t>Tēvs</t>
  </si>
  <si>
    <t>Mātes tēvs</t>
  </si>
  <si>
    <t>Zirga īpašnieks</t>
  </si>
  <si>
    <t>Komanda</t>
  </si>
  <si>
    <t>Rīgas čempionāts: „Mazā balva” (2018) (piedalīšanās bez vecuma ierobežojumiem)</t>
  </si>
  <si>
    <t>PA</t>
  </si>
  <si>
    <t>1998</t>
  </si>
  <si>
    <t>2009</t>
  </si>
  <si>
    <t>LS</t>
  </si>
  <si>
    <t>Korlandos</t>
  </si>
  <si>
    <t>Lakmuss</t>
  </si>
  <si>
    <t>1976</t>
  </si>
  <si>
    <t>2008</t>
  </si>
  <si>
    <t>LATV</t>
  </si>
  <si>
    <t>Louis J</t>
  </si>
  <si>
    <t>Donnerbube II</t>
  </si>
  <si>
    <t>Sintija Elizabete</t>
  </si>
  <si>
    <t>J</t>
  </si>
  <si>
    <t>2004</t>
  </si>
  <si>
    <t>De Lordo</t>
  </si>
  <si>
    <t>2006</t>
  </si>
  <si>
    <t>De Fiero</t>
  </si>
  <si>
    <t>Daims</t>
  </si>
  <si>
    <t>Laura</t>
  </si>
  <si>
    <t>Ivanova</t>
  </si>
  <si>
    <t>1997</t>
  </si>
  <si>
    <t>Radamira</t>
  </si>
  <si>
    <t>2003</t>
  </si>
  <si>
    <t>OLD</t>
  </si>
  <si>
    <t>Relevant</t>
  </si>
  <si>
    <t>Donnerhall</t>
  </si>
  <si>
    <t>Ilva</t>
  </si>
  <si>
    <t>JJ</t>
  </si>
  <si>
    <t>2000</t>
  </si>
  <si>
    <t>2010</t>
  </si>
  <si>
    <t>RZ</t>
  </si>
  <si>
    <t>Fleury</t>
  </si>
  <si>
    <t>Feinsinn</t>
  </si>
  <si>
    <t>1969</t>
  </si>
  <si>
    <t>KWPN</t>
  </si>
  <si>
    <t>Zengis Khan</t>
  </si>
  <si>
    <t>Welt Hit II</t>
  </si>
  <si>
    <t>1985</t>
  </si>
  <si>
    <t>TRAK</t>
  </si>
  <si>
    <t>Baitas Plius</t>
  </si>
  <si>
    <t>Verdenas</t>
  </si>
  <si>
    <t>1975</t>
  </si>
  <si>
    <t>Levantos I</t>
  </si>
  <si>
    <t>Mitjuland</t>
  </si>
  <si>
    <t>Pārtraukums 5 min.</t>
  </si>
  <si>
    <t>Shēma Nr.2 - Individual Competition Children Test - (2009) AM, OC</t>
  </si>
  <si>
    <t>Am</t>
  </si>
  <si>
    <t>1993</t>
  </si>
  <si>
    <t>Trakehner</t>
  </si>
  <si>
    <t>Viskis</t>
  </si>
  <si>
    <t>Reims XX</t>
  </si>
  <si>
    <t>Rīgas jaunatnes meistarsacīkstes: shēma Nr.2 -Individual Competition Children Test  (2018) sacensību laukums  20x60m (piedalās bērni 2004.-2007.dz.g.)</t>
  </si>
  <si>
    <t>2005</t>
  </si>
  <si>
    <t>Rubin Class</t>
  </si>
  <si>
    <t>Pārtraukums 20 min., apbalvošana  MB  zirgos</t>
  </si>
  <si>
    <t>Rīgas jaunatnes meistarsacīkstes: shēma Nr.3. – Individuālā shēma – juniori (2018) (piedalās juniori līdz 18 gadu vecumam)</t>
  </si>
  <si>
    <t>Poļina</t>
  </si>
  <si>
    <t>Poļitiko</t>
  </si>
  <si>
    <t>Latvijas</t>
  </si>
  <si>
    <t>Latango</t>
  </si>
  <si>
    <t>Calando IV</t>
  </si>
  <si>
    <t>S.Politiko</t>
  </si>
  <si>
    <t>Aleksandra</t>
  </si>
  <si>
    <t>Sīle</t>
  </si>
  <si>
    <t>2002</t>
  </si>
  <si>
    <t>Lauren</t>
  </si>
  <si>
    <t>EEST</t>
  </si>
  <si>
    <t>Larso</t>
  </si>
  <si>
    <t>Rant</t>
  </si>
  <si>
    <t>E.Sīle</t>
  </si>
  <si>
    <t>2012</t>
  </si>
  <si>
    <t>Abats</t>
  </si>
  <si>
    <t>Rubinstein I</t>
  </si>
  <si>
    <t>Calano II</t>
  </si>
  <si>
    <t>Legato</t>
  </si>
  <si>
    <t>Don Weltmeyer</t>
  </si>
  <si>
    <t>Elina</t>
  </si>
  <si>
    <t>Rubene</t>
  </si>
  <si>
    <t>Darlings</t>
  </si>
  <si>
    <t>2007</t>
  </si>
  <si>
    <t>-</t>
  </si>
  <si>
    <t>Nataļja Stepanova</t>
  </si>
  <si>
    <t>Pārtraukums 30 min., apbalvošana Rīgas čempionāts SIII, SII  zirgos</t>
  </si>
  <si>
    <t>Shēma Nr.3 – Preliminary Competition Test - Juniors (2018) OC</t>
  </si>
  <si>
    <t>Linda</t>
  </si>
  <si>
    <t>Josta</t>
  </si>
  <si>
    <t>OC</t>
  </si>
  <si>
    <t>1990</t>
  </si>
  <si>
    <t>Revenance</t>
  </si>
  <si>
    <t>2013</t>
  </si>
  <si>
    <t>DE</t>
  </si>
  <si>
    <t>Rubin Cortes</t>
  </si>
  <si>
    <t>Jolanta Dukaļska</t>
  </si>
  <si>
    <t>JSK Royal Sport</t>
  </si>
  <si>
    <t>Ramses</t>
  </si>
  <si>
    <t>Alise</t>
  </si>
  <si>
    <t>Šteinberga</t>
  </si>
  <si>
    <t>1996</t>
  </si>
  <si>
    <t>Crystal Claud</t>
  </si>
  <si>
    <t>LV</t>
  </si>
  <si>
    <t>Langolds</t>
  </si>
  <si>
    <t>Lear</t>
  </si>
  <si>
    <t>A.Šteinberga</t>
  </si>
  <si>
    <t>Agates Sports</t>
  </si>
  <si>
    <t>1982</t>
  </si>
  <si>
    <t>Lupe</t>
  </si>
  <si>
    <t>Lacapo</t>
  </si>
  <si>
    <t>Pikards</t>
  </si>
  <si>
    <t>SIA"HM Agro"</t>
  </si>
  <si>
    <t>Ansonska</t>
  </si>
  <si>
    <t>Leģions</t>
  </si>
  <si>
    <t>Liedags</t>
  </si>
  <si>
    <t>Grims</t>
  </si>
  <si>
    <t>1978</t>
  </si>
  <si>
    <t>Mondeo</t>
  </si>
  <si>
    <t>Dina</t>
  </si>
  <si>
    <t>Endziņa</t>
  </si>
  <si>
    <t>1987</t>
  </si>
  <si>
    <t>Camelot</t>
  </si>
  <si>
    <t>Stolpegardens Castello</t>
  </si>
  <si>
    <t>Ludvigs</t>
  </si>
  <si>
    <t>Dina Endziņa</t>
  </si>
  <si>
    <t>Baily</t>
  </si>
  <si>
    <t>2011</t>
  </si>
  <si>
    <t>Belissimo M</t>
  </si>
  <si>
    <t>Pikor</t>
  </si>
  <si>
    <t>Pārtraukums 20 min., apbalvošana  SIII  zirgos</t>
  </si>
  <si>
    <t>Shafran</t>
  </si>
  <si>
    <t>LT</t>
  </si>
  <si>
    <t>Charzaj MG</t>
  </si>
  <si>
    <t>Migracija</t>
  </si>
  <si>
    <t>L</t>
  </si>
  <si>
    <t>Passi</t>
  </si>
  <si>
    <t>Princis</t>
  </si>
  <si>
    <t>2001</t>
  </si>
  <si>
    <t>Leksuss</t>
  </si>
  <si>
    <t>Poju</t>
  </si>
  <si>
    <t>Lapis Lazuli</t>
  </si>
  <si>
    <t>Noble Roi xx</t>
  </si>
  <si>
    <t>Lagoss</t>
  </si>
  <si>
    <t>Dunkans</t>
  </si>
  <si>
    <t>Avellynus</t>
  </si>
  <si>
    <t>Argentinus</t>
  </si>
  <si>
    <t>I. Kursīte</t>
  </si>
  <si>
    <t>AM</t>
  </si>
  <si>
    <t>Alcanto</t>
  </si>
  <si>
    <t>WB</t>
  </si>
  <si>
    <t>San Amour</t>
  </si>
  <si>
    <t>Pārtraukums 25 min., apbalvošana SII  zirgos</t>
  </si>
  <si>
    <t>Shēma Nr.1 - Preliminary Children Test B - (2018), (20x60m)  Bērni (2004.-2007.dz.g.); AM, OC</t>
  </si>
  <si>
    <t>Kadilak</t>
  </si>
  <si>
    <t>AFINA B</t>
  </si>
  <si>
    <t>KHASINA</t>
  </si>
  <si>
    <t>PRELUDIJA</t>
  </si>
  <si>
    <t>PAPARACI</t>
  </si>
  <si>
    <t>LAND CRUISER</t>
  </si>
  <si>
    <t>IGOR KHASIN</t>
  </si>
  <si>
    <t>ZS TIRAINES STALLI</t>
  </si>
  <si>
    <t>Anda B</t>
  </si>
  <si>
    <t>Viktorija B</t>
  </si>
  <si>
    <t>Reinholde</t>
  </si>
  <si>
    <t>Arvilė B</t>
  </si>
  <si>
    <t>Šniolyte</t>
  </si>
  <si>
    <t>Cabaljero Star</t>
  </si>
  <si>
    <t>Liet.joj.</t>
  </si>
  <si>
    <t>Charisma Star</t>
  </si>
  <si>
    <t>Sir Salut</t>
  </si>
  <si>
    <t>Aivaras Bataitis</t>
  </si>
  <si>
    <t>EquiEarsLT</t>
  </si>
  <si>
    <t>Elina B</t>
  </si>
  <si>
    <t>Donnerlord</t>
  </si>
  <si>
    <t>2014</t>
  </si>
  <si>
    <t>Igors Troickis</t>
  </si>
  <si>
    <t>Pārtraukums 10 min.</t>
  </si>
  <si>
    <t>1994</t>
  </si>
  <si>
    <t>Daramis LS1846</t>
  </si>
  <si>
    <t>Don Weltmeyer H235</t>
  </si>
  <si>
    <t>Cattio</t>
  </si>
  <si>
    <t>Dēmons</t>
  </si>
  <si>
    <t>Ieva</t>
  </si>
  <si>
    <t>Haitova</t>
  </si>
  <si>
    <t>Greta</t>
  </si>
  <si>
    <t>Bataitienė</t>
  </si>
  <si>
    <t>Charmant Crooney</t>
  </si>
  <si>
    <t>BH</t>
  </si>
  <si>
    <t>Clooney 11</t>
  </si>
  <si>
    <t>Romeo Star</t>
  </si>
  <si>
    <t>Greta Bataitienė</t>
  </si>
  <si>
    <t>Sorokina</t>
  </si>
  <si>
    <t>Aronas</t>
  </si>
  <si>
    <t>RJSK</t>
  </si>
  <si>
    <t>1984</t>
  </si>
  <si>
    <t>Chulio MG</t>
  </si>
  <si>
    <t>Romantic Star</t>
  </si>
  <si>
    <t>Zanna</t>
  </si>
  <si>
    <t>Kudinova</t>
  </si>
  <si>
    <t>Hopefull</t>
  </si>
  <si>
    <t>Rīgas atklātais  čempionāts, jaunatnes meistarsacīkstes</t>
  </si>
  <si>
    <t xml:space="preserve"> LJF Rudens sacensības iejādē - 2019</t>
  </si>
  <si>
    <t>Ginta Vilde</t>
  </si>
  <si>
    <t xml:space="preserve">              REZULTĀTU   PROTOKOLS</t>
  </si>
  <si>
    <t>Rīgas atklātais  čempionāts</t>
  </si>
  <si>
    <t>Shēma Nr.2 - Individual Competition Children Test - (2009) AM</t>
  </si>
  <si>
    <t>Shēma Nr.2 - Individual Competition Children Test - (2009)  OC</t>
  </si>
  <si>
    <t>Shēma Nr.1 - Preliminary Children Test B - (2018),  Bērni (2004.-2007.dz.g.)</t>
  </si>
  <si>
    <t>Shēma Nr.1 - Preliminary Children Test B - (2018),  OC</t>
  </si>
  <si>
    <t>Anita Mangali</t>
  </si>
  <si>
    <t>Shēma Nr.1 - Preliminary Children Test B - (2018), AM</t>
  </si>
  <si>
    <t xml:space="preserve">Shēma Nr.2 - Individual Competition Children Test - (2018)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</si>
</sst>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Ls &quot;* #,##0.00_-;&quot;-Ls &quot;* #,##0.00_-;_-&quot;Ls &quot;* \-??_-;_-@_-"/>
    <numFmt numFmtId="165" formatCode="0.000"/>
    <numFmt numFmtId="166" formatCode="0.0"/>
  </numFmts>
  <fonts count="28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4"/>
      <color rgb="FF000000"/>
      <name val="Times New Roman"/>
      <family val="1"/>
      <charset val="186"/>
    </font>
    <font>
      <sz val="12"/>
      <color rgb="FF000000"/>
      <name val="Times New Roman"/>
      <family val="1"/>
      <charset val="1"/>
    </font>
    <font>
      <b/>
      <sz val="20"/>
      <name val="Times New Roman"/>
      <family val="1"/>
      <charset val="1"/>
    </font>
    <font>
      <sz val="11"/>
      <name val="Times New Roman"/>
      <family val="1"/>
      <charset val="186"/>
    </font>
    <font>
      <b/>
      <sz val="12"/>
      <name val="Times New Roman"/>
      <family val="1"/>
      <charset val="1"/>
    </font>
    <font>
      <sz val="14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u/>
      <sz val="11"/>
      <color rgb="FF0000FF"/>
      <name val="Calibri"/>
      <family val="2"/>
      <charset val="1"/>
    </font>
    <font>
      <sz val="13"/>
      <color rgb="FF000000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b/>
      <sz val="11"/>
      <name val="Times New Roman"/>
      <family val="1"/>
      <charset val="1"/>
    </font>
    <font>
      <sz val="12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8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b/>
      <sz val="18"/>
      <color rgb="FFFF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FFFFCC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164" fontId="26" fillId="0" borderId="0" applyBorder="0" applyProtection="0"/>
    <xf numFmtId="0" fontId="16" fillId="0" borderId="0" applyBorder="0" applyProtection="0"/>
    <xf numFmtId="0" fontId="7" fillId="0" borderId="0" applyBorder="0">
      <protection locked="0"/>
    </xf>
  </cellStyleXfs>
  <cellXfs count="9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3" fillId="2" borderId="3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5" fillId="2" borderId="0" xfId="0" applyFont="1" applyFill="1"/>
    <xf numFmtId="0" fontId="11" fillId="0" borderId="0" xfId="0" applyFont="1" applyAlignment="1">
      <alignment horizontal="left"/>
    </xf>
    <xf numFmtId="0" fontId="3" fillId="2" borderId="0" xfId="0" applyFont="1" applyFill="1" applyAlignment="1"/>
    <xf numFmtId="0" fontId="5" fillId="2" borderId="0" xfId="0" applyFont="1" applyFill="1" applyAlignment="1">
      <alignment horizontal="center"/>
    </xf>
    <xf numFmtId="0" fontId="12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6" fillId="2" borderId="0" xfId="0" applyFont="1" applyFill="1"/>
    <xf numFmtId="166" fontId="8" fillId="2" borderId="5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1" fillId="0" borderId="5" xfId="0" applyFont="1" applyBorder="1" applyAlignment="1">
      <alignment horizontal="center"/>
    </xf>
    <xf numFmtId="0" fontId="14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2" borderId="0" xfId="3" applyFont="1" applyFill="1" applyBorder="1">
      <protection locked="0"/>
    </xf>
    <xf numFmtId="0" fontId="3" fillId="2" borderId="0" xfId="2" applyFont="1" applyFill="1" applyBorder="1" applyAlignment="1" applyProtection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10" fillId="0" borderId="0" xfId="3" applyFont="1" applyBorder="1" applyAlignment="1">
      <alignment vertical="center"/>
      <protection locked="0"/>
    </xf>
    <xf numFmtId="0" fontId="6" fillId="0" borderId="0" xfId="0" applyFont="1"/>
    <xf numFmtId="0" fontId="0" fillId="0" borderId="0" xfId="0" applyAlignment="1"/>
    <xf numFmtId="166" fontId="17" fillId="2" borderId="5" xfId="0" applyNumberFormat="1" applyFont="1" applyFill="1" applyBorder="1" applyAlignment="1">
      <alignment horizontal="center"/>
    </xf>
    <xf numFmtId="165" fontId="18" fillId="4" borderId="5" xfId="0" applyNumberFormat="1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165" fontId="5" fillId="4" borderId="5" xfId="0" applyNumberFormat="1" applyFont="1" applyFill="1" applyBorder="1" applyAlignment="1">
      <alignment horizont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2" fillId="0" borderId="0" xfId="0" applyFont="1"/>
    <xf numFmtId="0" fontId="22" fillId="2" borderId="0" xfId="0" applyFont="1" applyFill="1"/>
    <xf numFmtId="0" fontId="20" fillId="2" borderId="5" xfId="0" applyFont="1" applyFill="1" applyBorder="1"/>
    <xf numFmtId="0" fontId="20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0" fillId="2" borderId="0" xfId="0" applyFont="1" applyFill="1" applyBorder="1"/>
    <xf numFmtId="0" fontId="12" fillId="0" borderId="0" xfId="3" applyFont="1" applyBorder="1">
      <protection locked="0"/>
    </xf>
    <xf numFmtId="0" fontId="22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2" fontId="22" fillId="2" borderId="5" xfId="0" applyNumberFormat="1" applyFont="1" applyFill="1" applyBorder="1" applyAlignment="1">
      <alignment horizontal="center"/>
    </xf>
    <xf numFmtId="1" fontId="22" fillId="2" borderId="5" xfId="0" applyNumberFormat="1" applyFont="1" applyFill="1" applyBorder="1" applyAlignment="1">
      <alignment horizontal="center"/>
    </xf>
    <xf numFmtId="0" fontId="22" fillId="0" borderId="5" xfId="3" applyFont="1" applyBorder="1">
      <protection locked="0"/>
    </xf>
    <xf numFmtId="0" fontId="22" fillId="0" borderId="5" xfId="3" applyFont="1" applyBorder="1" applyAlignment="1">
      <alignment horizontal="center"/>
      <protection locked="0"/>
    </xf>
    <xf numFmtId="1" fontId="22" fillId="2" borderId="6" xfId="0" applyNumberFormat="1" applyFont="1" applyFill="1" applyBorder="1" applyAlignment="1">
      <alignment horizontal="center"/>
    </xf>
    <xf numFmtId="2" fontId="22" fillId="2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/>
    </xf>
    <xf numFmtId="0" fontId="22" fillId="2" borderId="0" xfId="3" applyFont="1" applyFill="1" applyBorder="1">
      <protection locked="0"/>
    </xf>
    <xf numFmtId="0" fontId="5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0" fillId="0" borderId="0" xfId="3" applyFont="1" applyBorder="1" applyAlignment="1">
      <alignment horizontal="center" vertical="center"/>
      <protection locked="0"/>
    </xf>
    <xf numFmtId="0" fontId="3" fillId="2" borderId="10" xfId="0" applyFont="1" applyFill="1" applyBorder="1" applyAlignment="1">
      <alignment horizontal="center" wrapText="1"/>
    </xf>
    <xf numFmtId="0" fontId="23" fillId="0" borderId="0" xfId="3" applyFont="1" applyBorder="1" applyAlignment="1">
      <alignment vertical="center"/>
      <protection locked="0"/>
    </xf>
    <xf numFmtId="0" fontId="5" fillId="2" borderId="0" xfId="0" applyFont="1" applyFill="1" applyBorder="1" applyAlignment="1"/>
    <xf numFmtId="0" fontId="6" fillId="2" borderId="8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166" fontId="18" fillId="5" borderId="5" xfId="0" applyNumberFormat="1" applyFont="1" applyFill="1" applyBorder="1" applyAlignment="1">
      <alignment horizontal="center" wrapText="1"/>
    </xf>
    <xf numFmtId="1" fontId="27" fillId="5" borderId="5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3" fillId="2" borderId="2" xfId="1" applyFont="1" applyFill="1" applyBorder="1" applyAlignment="1" applyProtection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3" fillId="0" borderId="0" xfId="3" applyFont="1" applyBorder="1" applyAlignment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TableStyleLight1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17"/>
  <sheetViews>
    <sheetView zoomScale="85" zoomScaleNormal="85" workbookViewId="0">
      <selection activeCell="J2" sqref="J2"/>
    </sheetView>
  </sheetViews>
  <sheetFormatPr defaultRowHeight="15" x14ac:dyDescent="0.25"/>
  <cols>
    <col min="1" max="1" width="7.5703125" style="2" customWidth="1"/>
    <col min="2" max="2" width="21.85546875" style="2" customWidth="1"/>
    <col min="3" max="3" width="16.140625" style="2" customWidth="1"/>
    <col min="4" max="4" width="19.140625" style="2" customWidth="1"/>
    <col min="5" max="6" width="21.7109375" style="2"/>
    <col min="7" max="7" width="10" style="2" customWidth="1"/>
    <col min="8" max="8" width="10.140625" style="2"/>
    <col min="9" max="9" width="6.85546875" style="2" customWidth="1"/>
    <col min="10" max="10" width="9.42578125" style="2" customWidth="1"/>
    <col min="11" max="11" width="11.140625" style="2" customWidth="1"/>
    <col min="12" max="12" width="6.7109375" style="2"/>
    <col min="13" max="13" width="10.28515625" style="2" customWidth="1"/>
    <col min="14" max="14" width="9.7109375" style="2"/>
    <col min="15" max="15" width="7.140625" style="2"/>
    <col min="16" max="16" width="8.140625" style="2"/>
    <col min="17" max="17" width="10.42578125" style="2" customWidth="1"/>
    <col min="18" max="18" width="11.85546875" style="2"/>
    <col min="19" max="999" width="9.140625" style="2"/>
    <col min="1000" max="1025" width="8.7109375"/>
  </cols>
  <sheetData>
    <row r="1" spans="1:999" ht="39.75" customHeight="1" x14ac:dyDescent="0.25">
      <c r="B1" s="72"/>
      <c r="C1" s="72"/>
      <c r="E1" s="33" t="s">
        <v>348</v>
      </c>
      <c r="F1" s="72"/>
      <c r="G1" s="72"/>
      <c r="H1" s="72"/>
      <c r="I1" s="72"/>
      <c r="J1" s="72"/>
      <c r="K1" s="72"/>
      <c r="L1" s="72"/>
      <c r="M1" s="72"/>
      <c r="N1" s="70"/>
      <c r="O1" s="70"/>
      <c r="P1" s="70"/>
      <c r="Q1" s="70"/>
      <c r="R1" s="7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</row>
    <row r="2" spans="1:999" ht="23.1" customHeight="1" x14ac:dyDescent="0.3">
      <c r="A2" s="8"/>
      <c r="B2" s="3"/>
      <c r="C2" s="4"/>
      <c r="E2" s="73" t="s">
        <v>347</v>
      </c>
      <c r="F2" s="73"/>
      <c r="G2" s="73"/>
      <c r="H2" s="73"/>
      <c r="I2" s="6"/>
      <c r="J2" s="6"/>
      <c r="K2"/>
      <c r="L2"/>
      <c r="M2"/>
      <c r="N2"/>
      <c r="O2" s="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</row>
    <row r="3" spans="1:999" ht="23.1" customHeight="1" x14ac:dyDescent="0.3">
      <c r="A3" s="3"/>
      <c r="B3" s="3"/>
      <c r="C3" s="3"/>
      <c r="D3" s="3"/>
      <c r="E3" s="3"/>
      <c r="F3" s="3"/>
      <c r="G3" s="3"/>
      <c r="H3" s="3"/>
      <c r="I3"/>
      <c r="J3"/>
      <c r="K3"/>
      <c r="L3"/>
      <c r="M3" s="9" t="s">
        <v>8</v>
      </c>
      <c r="N3" s="10" t="s">
        <v>9</v>
      </c>
      <c r="O3" s="1" t="s">
        <v>56</v>
      </c>
      <c r="P3"/>
      <c r="Q3"/>
      <c r="R3"/>
      <c r="S3"/>
      <c r="T3"/>
      <c r="U3"/>
      <c r="V3" s="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</row>
    <row r="4" spans="1:999" ht="23.1" customHeight="1" x14ac:dyDescent="0.3">
      <c r="A4" s="11" t="s">
        <v>136</v>
      </c>
      <c r="B4" s="3"/>
      <c r="C4" s="3"/>
      <c r="D4" s="3"/>
      <c r="E4" s="3"/>
      <c r="F4" s="3"/>
      <c r="G4" s="3"/>
      <c r="H4" s="3"/>
      <c r="I4"/>
      <c r="J4"/>
      <c r="K4"/>
      <c r="L4"/>
      <c r="M4" s="9" t="s">
        <v>8</v>
      </c>
      <c r="N4" s="10" t="s">
        <v>10</v>
      </c>
      <c r="O4" s="1" t="s">
        <v>346</v>
      </c>
      <c r="P4"/>
      <c r="Q4"/>
      <c r="R4"/>
      <c r="S4"/>
      <c r="T4"/>
      <c r="U4"/>
      <c r="V4" s="3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</row>
    <row r="5" spans="1:999" ht="31.5" customHeight="1" x14ac:dyDescent="0.3">
      <c r="A5" s="11"/>
      <c r="B5" s="3"/>
      <c r="C5" s="3"/>
      <c r="D5" s="3"/>
      <c r="E5" s="3"/>
      <c r="F5" s="3"/>
      <c r="G5" s="3"/>
      <c r="H5" s="3"/>
      <c r="I5"/>
      <c r="J5"/>
      <c r="K5"/>
      <c r="L5"/>
      <c r="M5" s="9" t="s">
        <v>8</v>
      </c>
      <c r="N5" s="10" t="s">
        <v>12</v>
      </c>
      <c r="O5" s="1" t="s">
        <v>13</v>
      </c>
      <c r="P5"/>
      <c r="Q5"/>
      <c r="R5"/>
      <c r="S5"/>
      <c r="T5"/>
      <c r="U5"/>
      <c r="V5" s="3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</row>
    <row r="6" spans="1:999" ht="24.95" customHeight="1" x14ac:dyDescent="0.25">
      <c r="A6" s="79" t="s">
        <v>0</v>
      </c>
      <c r="B6" s="80" t="s">
        <v>1</v>
      </c>
      <c r="C6" s="80" t="s">
        <v>2</v>
      </c>
      <c r="D6" s="81" t="s">
        <v>3</v>
      </c>
      <c r="E6" s="82" t="s">
        <v>4</v>
      </c>
      <c r="F6" s="82" t="s">
        <v>5</v>
      </c>
      <c r="G6" s="83" t="s">
        <v>14</v>
      </c>
      <c r="H6" s="83"/>
      <c r="I6" s="83"/>
      <c r="J6" s="83"/>
      <c r="K6" s="83"/>
      <c r="L6" s="83"/>
      <c r="M6" s="83"/>
      <c r="N6" s="83"/>
      <c r="O6" s="83"/>
      <c r="P6" s="84" t="s">
        <v>15</v>
      </c>
      <c r="Q6" s="85" t="s">
        <v>6</v>
      </c>
      <c r="R6" s="86" t="s">
        <v>16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</row>
    <row r="7" spans="1:999" ht="24.95" customHeight="1" x14ac:dyDescent="0.25">
      <c r="A7" s="79"/>
      <c r="B7" s="80"/>
      <c r="C7" s="80"/>
      <c r="D7" s="81"/>
      <c r="E7" s="82"/>
      <c r="F7" s="82"/>
      <c r="G7" s="12" t="s">
        <v>9</v>
      </c>
      <c r="H7" s="13" t="s">
        <v>16</v>
      </c>
      <c r="I7" s="14" t="s">
        <v>17</v>
      </c>
      <c r="J7" s="12" t="s">
        <v>10</v>
      </c>
      <c r="K7" s="13" t="s">
        <v>16</v>
      </c>
      <c r="L7" s="14" t="s">
        <v>17</v>
      </c>
      <c r="M7" s="13" t="s">
        <v>12</v>
      </c>
      <c r="N7" s="13" t="s">
        <v>16</v>
      </c>
      <c r="O7" s="5" t="s">
        <v>17</v>
      </c>
      <c r="P7" s="84"/>
      <c r="Q7" s="85"/>
      <c r="R7" s="86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</row>
    <row r="8" spans="1:999" ht="24.95" customHeight="1" x14ac:dyDescent="0.3">
      <c r="A8" s="24"/>
      <c r="B8" s="22" t="s">
        <v>34</v>
      </c>
      <c r="C8" s="25"/>
      <c r="D8" s="25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8"/>
    </row>
    <row r="9" spans="1:999" ht="26.1" customHeight="1" x14ac:dyDescent="0.3">
      <c r="A9" s="58">
        <f>SUM(A8,1)</f>
        <v>1</v>
      </c>
      <c r="B9" s="59" t="s">
        <v>29</v>
      </c>
      <c r="C9" s="59" t="s">
        <v>30</v>
      </c>
      <c r="D9" s="59" t="s">
        <v>31</v>
      </c>
      <c r="E9" s="59" t="s">
        <v>32</v>
      </c>
      <c r="F9" s="59" t="s">
        <v>33</v>
      </c>
      <c r="G9" s="16">
        <v>223</v>
      </c>
      <c r="H9" s="17">
        <f t="shared" ref="H9:H16" si="0">PRODUCT(G9*100/340)</f>
        <v>65.588235294117652</v>
      </c>
      <c r="I9" s="18">
        <v>5</v>
      </c>
      <c r="J9" s="16">
        <v>230</v>
      </c>
      <c r="K9" s="17">
        <f t="shared" ref="K9:K16" si="1">PRODUCT(J9*100/340)</f>
        <v>67.647058823529406</v>
      </c>
      <c r="L9" s="18">
        <v>1</v>
      </c>
      <c r="M9" s="19">
        <v>231.5</v>
      </c>
      <c r="N9" s="17">
        <f t="shared" ref="N9:N16" si="2">PRODUCT(M9*100/340)</f>
        <v>68.088235294117652</v>
      </c>
      <c r="O9" s="20">
        <v>2</v>
      </c>
      <c r="P9" s="20"/>
      <c r="Q9" s="21">
        <f t="shared" ref="Q9:Q16" si="3">SUM(G9+J9+M9)</f>
        <v>684.5</v>
      </c>
      <c r="R9" s="17">
        <f t="shared" ref="R9:R16" si="4">PRODUCT(Q9/3*100/340)</f>
        <v>67.107843137254889</v>
      </c>
    </row>
    <row r="10" spans="1:999" ht="26.1" customHeight="1" x14ac:dyDescent="0.3">
      <c r="A10" s="58">
        <f>SUM(A9,1)</f>
        <v>2</v>
      </c>
      <c r="B10" s="59" t="s">
        <v>35</v>
      </c>
      <c r="C10" s="59" t="s">
        <v>36</v>
      </c>
      <c r="D10" s="59" t="s">
        <v>37</v>
      </c>
      <c r="E10" s="59" t="s">
        <v>38</v>
      </c>
      <c r="F10" s="59" t="s">
        <v>39</v>
      </c>
      <c r="G10" s="16">
        <v>227</v>
      </c>
      <c r="H10" s="17">
        <f t="shared" si="0"/>
        <v>66.764705882352942</v>
      </c>
      <c r="I10" s="18">
        <v>1</v>
      </c>
      <c r="J10" s="16">
        <v>227</v>
      </c>
      <c r="K10" s="17">
        <f t="shared" si="1"/>
        <v>66.764705882352942</v>
      </c>
      <c r="L10" s="18">
        <v>2</v>
      </c>
      <c r="M10" s="19">
        <v>230.5</v>
      </c>
      <c r="N10" s="17">
        <f t="shared" si="2"/>
        <v>67.794117647058826</v>
      </c>
      <c r="O10" s="20">
        <v>4</v>
      </c>
      <c r="P10" s="20"/>
      <c r="Q10" s="21">
        <f t="shared" si="3"/>
        <v>684.5</v>
      </c>
      <c r="R10" s="17">
        <f t="shared" si="4"/>
        <v>67.107843137254889</v>
      </c>
    </row>
    <row r="11" spans="1:999" ht="26.1" customHeight="1" x14ac:dyDescent="0.3">
      <c r="A11" s="58">
        <f>SUM(A10,1)</f>
        <v>3</v>
      </c>
      <c r="B11" s="59" t="s">
        <v>22</v>
      </c>
      <c r="C11" s="59" t="s">
        <v>23</v>
      </c>
      <c r="D11" s="59" t="s">
        <v>26</v>
      </c>
      <c r="E11" s="59" t="s">
        <v>27</v>
      </c>
      <c r="F11" s="59" t="s">
        <v>25</v>
      </c>
      <c r="G11" s="16">
        <v>224.5</v>
      </c>
      <c r="H11" s="17">
        <f t="shared" si="0"/>
        <v>66.029411764705884</v>
      </c>
      <c r="I11" s="18">
        <v>3</v>
      </c>
      <c r="J11" s="16">
        <v>226.5</v>
      </c>
      <c r="K11" s="17">
        <f t="shared" si="1"/>
        <v>66.617647058823536</v>
      </c>
      <c r="L11" s="18">
        <v>3</v>
      </c>
      <c r="M11" s="19">
        <v>233.5</v>
      </c>
      <c r="N11" s="17">
        <f t="shared" si="2"/>
        <v>68.67647058823529</v>
      </c>
      <c r="O11" s="20">
        <v>1</v>
      </c>
      <c r="P11" s="20"/>
      <c r="Q11" s="21">
        <f t="shared" si="3"/>
        <v>684.5</v>
      </c>
      <c r="R11" s="17">
        <f t="shared" si="4"/>
        <v>67.107843137254889</v>
      </c>
    </row>
    <row r="12" spans="1:999" ht="26.1" customHeight="1" x14ac:dyDescent="0.3">
      <c r="A12" s="58">
        <f>SUM(A11,1)</f>
        <v>4</v>
      </c>
      <c r="B12" s="59" t="s">
        <v>110</v>
      </c>
      <c r="C12" s="59" t="s">
        <v>40</v>
      </c>
      <c r="D12" s="59" t="s">
        <v>41</v>
      </c>
      <c r="E12" s="59" t="s">
        <v>42</v>
      </c>
      <c r="F12" s="59" t="s">
        <v>43</v>
      </c>
      <c r="G12" s="16">
        <v>224</v>
      </c>
      <c r="H12" s="17">
        <f t="shared" si="0"/>
        <v>65.882352941176464</v>
      </c>
      <c r="I12" s="18">
        <v>4</v>
      </c>
      <c r="J12" s="16">
        <v>226</v>
      </c>
      <c r="K12" s="17">
        <f t="shared" si="1"/>
        <v>66.470588235294116</v>
      </c>
      <c r="L12" s="18">
        <v>4</v>
      </c>
      <c r="M12" s="19">
        <v>231</v>
      </c>
      <c r="N12" s="17">
        <f t="shared" si="2"/>
        <v>67.941176470588232</v>
      </c>
      <c r="O12" s="20">
        <v>3</v>
      </c>
      <c r="P12" s="20"/>
      <c r="Q12" s="21">
        <f t="shared" si="3"/>
        <v>681</v>
      </c>
      <c r="R12" s="17">
        <f t="shared" si="4"/>
        <v>66.764705882352942</v>
      </c>
    </row>
    <row r="13" spans="1:999" ht="26.1" customHeight="1" x14ac:dyDescent="0.3">
      <c r="A13" s="58">
        <f>SUM(A12,1)</f>
        <v>5</v>
      </c>
      <c r="B13" s="59" t="s">
        <v>158</v>
      </c>
      <c r="C13" s="59" t="s">
        <v>60</v>
      </c>
      <c r="D13" s="59" t="s">
        <v>161</v>
      </c>
      <c r="E13" s="59" t="s">
        <v>62</v>
      </c>
      <c r="F13" s="59" t="s">
        <v>63</v>
      </c>
      <c r="G13" s="16">
        <v>226.5</v>
      </c>
      <c r="H13" s="17">
        <f t="shared" si="0"/>
        <v>66.617647058823536</v>
      </c>
      <c r="I13" s="18">
        <v>2</v>
      </c>
      <c r="J13" s="16">
        <v>220.5</v>
      </c>
      <c r="K13" s="17">
        <f t="shared" si="1"/>
        <v>64.852941176470594</v>
      </c>
      <c r="L13" s="18">
        <v>6</v>
      </c>
      <c r="M13" s="19">
        <v>228</v>
      </c>
      <c r="N13" s="17">
        <f t="shared" si="2"/>
        <v>67.058823529411768</v>
      </c>
      <c r="O13" s="20">
        <v>5</v>
      </c>
      <c r="P13" s="20"/>
      <c r="Q13" s="21">
        <f t="shared" si="3"/>
        <v>675</v>
      </c>
      <c r="R13" s="17">
        <f t="shared" si="4"/>
        <v>66.17647058823529</v>
      </c>
    </row>
    <row r="14" spans="1:999" ht="26.1" customHeight="1" x14ac:dyDescent="0.3">
      <c r="A14" s="58">
        <v>6</v>
      </c>
      <c r="B14" s="59" t="s">
        <v>173</v>
      </c>
      <c r="C14" s="59" t="s">
        <v>49</v>
      </c>
      <c r="D14" s="59" t="s">
        <v>50</v>
      </c>
      <c r="E14" s="59" t="s">
        <v>42</v>
      </c>
      <c r="F14" s="59" t="s">
        <v>43</v>
      </c>
      <c r="G14" s="16">
        <v>214.5</v>
      </c>
      <c r="H14" s="17">
        <f t="shared" si="0"/>
        <v>63.088235294117645</v>
      </c>
      <c r="I14" s="18">
        <v>8</v>
      </c>
      <c r="J14" s="16">
        <v>221</v>
      </c>
      <c r="K14" s="17">
        <f t="shared" si="1"/>
        <v>65</v>
      </c>
      <c r="L14" s="18">
        <v>5</v>
      </c>
      <c r="M14" s="19">
        <v>219.5</v>
      </c>
      <c r="N14" s="17">
        <f t="shared" si="2"/>
        <v>64.558823529411768</v>
      </c>
      <c r="O14" s="20">
        <v>8</v>
      </c>
      <c r="P14" s="20"/>
      <c r="Q14" s="21">
        <f t="shared" si="3"/>
        <v>655</v>
      </c>
      <c r="R14" s="17">
        <f t="shared" si="4"/>
        <v>64.215686274509807</v>
      </c>
    </row>
    <row r="15" spans="1:999" ht="26.1" customHeight="1" x14ac:dyDescent="0.3">
      <c r="A15" s="61">
        <v>7</v>
      </c>
      <c r="B15" s="59" t="s">
        <v>165</v>
      </c>
      <c r="C15" s="59" t="s">
        <v>166</v>
      </c>
      <c r="D15" s="59" t="s">
        <v>168</v>
      </c>
      <c r="E15" s="59" t="s">
        <v>94</v>
      </c>
      <c r="F15" s="59" t="s">
        <v>28</v>
      </c>
      <c r="G15" s="16">
        <v>215</v>
      </c>
      <c r="H15" s="17">
        <f t="shared" si="0"/>
        <v>63.235294117647058</v>
      </c>
      <c r="I15" s="18">
        <v>7</v>
      </c>
      <c r="J15" s="16">
        <v>212</v>
      </c>
      <c r="K15" s="17">
        <f t="shared" si="1"/>
        <v>62.352941176470587</v>
      </c>
      <c r="L15" s="18">
        <v>8</v>
      </c>
      <c r="M15" s="19">
        <v>226</v>
      </c>
      <c r="N15" s="17">
        <f t="shared" si="2"/>
        <v>66.470588235294116</v>
      </c>
      <c r="O15" s="20">
        <v>6</v>
      </c>
      <c r="P15" s="20"/>
      <c r="Q15" s="21">
        <f t="shared" si="3"/>
        <v>653</v>
      </c>
      <c r="R15" s="17">
        <f t="shared" si="4"/>
        <v>64.019607843137251</v>
      </c>
    </row>
    <row r="16" spans="1:999" ht="26.1" customHeight="1" x14ac:dyDescent="0.3">
      <c r="A16" s="61">
        <v>8</v>
      </c>
      <c r="B16" s="59" t="s">
        <v>44</v>
      </c>
      <c r="C16" s="59" t="s">
        <v>45</v>
      </c>
      <c r="D16" s="59" t="s">
        <v>46</v>
      </c>
      <c r="E16" s="59" t="s">
        <v>47</v>
      </c>
      <c r="F16" s="59" t="s">
        <v>48</v>
      </c>
      <c r="G16" s="16">
        <v>217.5</v>
      </c>
      <c r="H16" s="17">
        <f t="shared" si="0"/>
        <v>63.970588235294116</v>
      </c>
      <c r="I16" s="18">
        <v>6</v>
      </c>
      <c r="J16" s="16">
        <v>214.5</v>
      </c>
      <c r="K16" s="17">
        <f t="shared" si="1"/>
        <v>63.088235294117645</v>
      </c>
      <c r="L16" s="18">
        <v>7</v>
      </c>
      <c r="M16" s="19">
        <v>220.5</v>
      </c>
      <c r="N16" s="17">
        <f t="shared" si="2"/>
        <v>64.852941176470594</v>
      </c>
      <c r="O16" s="20">
        <v>7</v>
      </c>
      <c r="P16" s="20"/>
      <c r="Q16" s="21">
        <f t="shared" si="3"/>
        <v>652.5</v>
      </c>
      <c r="R16" s="17">
        <f t="shared" si="4"/>
        <v>63.970588235294116</v>
      </c>
    </row>
    <row r="17" spans="2:6" ht="35.25" customHeight="1" x14ac:dyDescent="0.25">
      <c r="B17" s="1" t="s">
        <v>54</v>
      </c>
      <c r="F17" s="1" t="s">
        <v>55</v>
      </c>
    </row>
  </sheetData>
  <sortState ref="A1:R17">
    <sortCondition descending="1" ref="K9:K11"/>
  </sortState>
  <mergeCells count="10">
    <mergeCell ref="F6:F7"/>
    <mergeCell ref="G6:O6"/>
    <mergeCell ref="P6:P7"/>
    <mergeCell ref="Q6:Q7"/>
    <mergeCell ref="R6:R7"/>
    <mergeCell ref="A6:A7"/>
    <mergeCell ref="B6:B7"/>
    <mergeCell ref="C6:C7"/>
    <mergeCell ref="D6:D7"/>
    <mergeCell ref="E6:E7"/>
  </mergeCells>
  <pageMargins left="0.23622047244094491" right="0.23622047244094491" top="0.55118110236220474" bottom="0.55118110236220474" header="0.51181102362204722" footer="0.51181102362204722"/>
  <pageSetup paperSize="9" scale="65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sqref="A1:M1"/>
    </sheetView>
  </sheetViews>
  <sheetFormatPr defaultRowHeight="15" x14ac:dyDescent="0.25"/>
  <cols>
    <col min="1" max="1" width="4.85546875" style="2" customWidth="1"/>
    <col min="2" max="2" width="13.7109375" style="2" customWidth="1"/>
    <col min="3" max="3" width="14" style="2" customWidth="1"/>
    <col min="4" max="4" width="18" style="2" customWidth="1"/>
    <col min="5" max="5" width="20.7109375" style="2" customWidth="1"/>
    <col min="6" max="6" width="20.140625" style="2" customWidth="1"/>
    <col min="7" max="8" width="9.140625" style="2"/>
    <col min="9" max="9" width="8" style="2" customWidth="1"/>
    <col min="10" max="11" width="9.140625" style="2"/>
    <col min="12" max="12" width="8.7109375" style="2" customWidth="1"/>
    <col min="13" max="14" width="9.140625" style="2"/>
    <col min="15" max="15" width="8.28515625" style="2" customWidth="1"/>
    <col min="16" max="16" width="6.5703125" style="2" customWidth="1"/>
    <col min="17" max="19" width="9.140625" style="2"/>
  </cols>
  <sheetData>
    <row r="1" spans="1:18" ht="27" customHeight="1" x14ac:dyDescent="0.25">
      <c r="A1" s="87" t="s">
        <v>345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33"/>
      <c r="O1" s="33"/>
      <c r="P1" s="33"/>
      <c r="Q1" s="33"/>
      <c r="R1" s="33"/>
    </row>
    <row r="2" spans="1:18" ht="23.1" customHeight="1" x14ac:dyDescent="0.3">
      <c r="A2" s="8"/>
      <c r="B2" s="3"/>
      <c r="C2" s="4"/>
      <c r="D2" s="88" t="s">
        <v>7</v>
      </c>
      <c r="E2" s="88"/>
      <c r="F2" s="88"/>
      <c r="G2" s="88"/>
      <c r="H2" s="88"/>
      <c r="I2" s="6"/>
      <c r="J2" s="6"/>
      <c r="K2"/>
      <c r="L2"/>
      <c r="M2"/>
      <c r="N2"/>
      <c r="O2" s="3"/>
      <c r="P2"/>
      <c r="Q2"/>
      <c r="R2"/>
    </row>
    <row r="3" spans="1:18" ht="20.25" customHeight="1" x14ac:dyDescent="0.3">
      <c r="A3" s="3"/>
      <c r="B3" s="3"/>
      <c r="C3" s="3"/>
      <c r="D3" s="3"/>
      <c r="E3" s="3"/>
      <c r="F3" s="3"/>
      <c r="G3" s="3"/>
      <c r="H3" s="3"/>
      <c r="I3" s="9" t="s">
        <v>8</v>
      </c>
      <c r="J3"/>
      <c r="K3" s="10" t="s">
        <v>9</v>
      </c>
      <c r="L3" s="1" t="s">
        <v>56</v>
      </c>
      <c r="M3" s="3"/>
      <c r="N3" s="1"/>
      <c r="O3" s="3"/>
      <c r="P3"/>
      <c r="Q3"/>
      <c r="R3"/>
    </row>
    <row r="4" spans="1:18" ht="17.25" customHeight="1" x14ac:dyDescent="0.3">
      <c r="A4" s="11" t="s">
        <v>136</v>
      </c>
      <c r="B4" s="3"/>
      <c r="C4" s="3"/>
      <c r="D4" s="3"/>
      <c r="E4" s="3"/>
      <c r="F4" s="3"/>
      <c r="G4" s="3"/>
      <c r="H4" s="3"/>
      <c r="I4" s="9" t="s">
        <v>8</v>
      </c>
      <c r="J4"/>
      <c r="K4" s="10" t="s">
        <v>10</v>
      </c>
      <c r="L4" s="1" t="s">
        <v>57</v>
      </c>
      <c r="M4" s="3"/>
      <c r="O4" s="3"/>
      <c r="P4"/>
      <c r="Q4"/>
      <c r="R4"/>
    </row>
    <row r="5" spans="1:18" ht="21.75" customHeight="1" thickBot="1" x14ac:dyDescent="0.35">
      <c r="A5" s="3"/>
      <c r="B5" s="3"/>
      <c r="C5" s="3"/>
      <c r="D5" s="3"/>
      <c r="E5" s="3"/>
      <c r="F5" s="3"/>
      <c r="G5" s="3"/>
      <c r="H5" s="3"/>
      <c r="I5" s="9" t="s">
        <v>8</v>
      </c>
      <c r="J5"/>
      <c r="K5" s="10" t="s">
        <v>12</v>
      </c>
      <c r="L5" s="2" t="s">
        <v>106</v>
      </c>
      <c r="M5" s="1"/>
      <c r="O5" s="1"/>
      <c r="P5" s="9"/>
      <c r="Q5"/>
      <c r="R5"/>
    </row>
    <row r="6" spans="1:18" ht="23.1" customHeight="1" thickBot="1" x14ac:dyDescent="0.3">
      <c r="A6" s="79" t="s">
        <v>0</v>
      </c>
      <c r="B6" s="80" t="s">
        <v>1</v>
      </c>
      <c r="C6" s="80" t="s">
        <v>2</v>
      </c>
      <c r="D6" s="81" t="s">
        <v>3</v>
      </c>
      <c r="E6" s="82" t="s">
        <v>4</v>
      </c>
      <c r="F6" s="82" t="s">
        <v>5</v>
      </c>
      <c r="G6" s="84" t="s">
        <v>14</v>
      </c>
      <c r="H6" s="84"/>
      <c r="I6" s="84"/>
      <c r="J6" s="84"/>
      <c r="K6" s="84"/>
      <c r="L6" s="84"/>
      <c r="M6" s="84"/>
      <c r="N6" s="84"/>
      <c r="O6" s="84"/>
      <c r="P6" s="89" t="s">
        <v>15</v>
      </c>
      <c r="Q6" s="82" t="s">
        <v>58</v>
      </c>
      <c r="R6" s="86" t="s">
        <v>16</v>
      </c>
    </row>
    <row r="7" spans="1:18" ht="23.1" customHeight="1" thickBot="1" x14ac:dyDescent="0.3">
      <c r="A7" s="79"/>
      <c r="B7" s="80"/>
      <c r="C7" s="80"/>
      <c r="D7" s="81"/>
      <c r="E7" s="82"/>
      <c r="F7" s="82"/>
      <c r="G7" s="12" t="s">
        <v>9</v>
      </c>
      <c r="H7" s="13" t="s">
        <v>16</v>
      </c>
      <c r="I7" s="71" t="s">
        <v>17</v>
      </c>
      <c r="J7" s="12" t="s">
        <v>10</v>
      </c>
      <c r="K7" s="13" t="s">
        <v>16</v>
      </c>
      <c r="L7" s="71" t="s">
        <v>17</v>
      </c>
      <c r="M7" s="13" t="s">
        <v>12</v>
      </c>
      <c r="N7" s="13" t="s">
        <v>16</v>
      </c>
      <c r="O7" s="71" t="s">
        <v>17</v>
      </c>
      <c r="P7" s="89"/>
      <c r="Q7" s="82"/>
      <c r="R7" s="86"/>
    </row>
    <row r="8" spans="1:18" ht="23.1" customHeight="1" x14ac:dyDescent="0.25">
      <c r="A8" s="53" t="s">
        <v>230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23.1" customHeight="1" x14ac:dyDescent="0.3">
      <c r="A9" s="58">
        <v>1</v>
      </c>
      <c r="B9" s="59" t="s">
        <v>231</v>
      </c>
      <c r="C9" s="59" t="s">
        <v>232</v>
      </c>
      <c r="D9" s="59" t="s">
        <v>235</v>
      </c>
      <c r="E9" s="59" t="s">
        <v>239</v>
      </c>
      <c r="F9" s="59" t="s">
        <v>240</v>
      </c>
      <c r="G9" s="16">
        <v>205</v>
      </c>
      <c r="H9" s="17">
        <f t="shared" ref="H9:H17" si="0">PRODUCT(G9*100/300)</f>
        <v>68.333333333333329</v>
      </c>
      <c r="I9" s="18">
        <v>1</v>
      </c>
      <c r="J9" s="16">
        <v>194.5</v>
      </c>
      <c r="K9" s="17">
        <f t="shared" ref="K9:K17" si="1">PRODUCT(J9*100/300)</f>
        <v>64.833333333333329</v>
      </c>
      <c r="L9" s="18">
        <v>4</v>
      </c>
      <c r="M9" s="19">
        <v>197</v>
      </c>
      <c r="N9" s="17">
        <f t="shared" ref="N9:N17" si="2">PRODUCT(M9*100/300)</f>
        <v>65.666666666666671</v>
      </c>
      <c r="O9" s="20">
        <v>1</v>
      </c>
      <c r="P9" s="20"/>
      <c r="Q9" s="21">
        <f t="shared" ref="Q9:Q17" si="3">SUM(G9+J9+M9)</f>
        <v>596.5</v>
      </c>
      <c r="R9" s="17">
        <f t="shared" ref="R9:R17" si="4">PRODUCT(Q9/3*100/300)</f>
        <v>66.277777777777786</v>
      </c>
    </row>
    <row r="10" spans="1:18" ht="23.1" customHeight="1" x14ac:dyDescent="0.3">
      <c r="A10" s="58">
        <v>2</v>
      </c>
      <c r="B10" s="59" t="s">
        <v>231</v>
      </c>
      <c r="C10" s="59" t="s">
        <v>232</v>
      </c>
      <c r="D10" s="59" t="s">
        <v>269</v>
      </c>
      <c r="E10" s="59" t="s">
        <v>239</v>
      </c>
      <c r="F10" s="59" t="s">
        <v>240</v>
      </c>
      <c r="G10" s="16">
        <v>193.5</v>
      </c>
      <c r="H10" s="17">
        <f t="shared" si="0"/>
        <v>64.5</v>
      </c>
      <c r="I10" s="18">
        <v>5</v>
      </c>
      <c r="J10" s="16">
        <v>198.5</v>
      </c>
      <c r="K10" s="17">
        <f t="shared" si="1"/>
        <v>66.166666666666671</v>
      </c>
      <c r="L10" s="18">
        <v>1</v>
      </c>
      <c r="M10" s="19">
        <v>196</v>
      </c>
      <c r="N10" s="17">
        <f t="shared" si="2"/>
        <v>65.333333333333329</v>
      </c>
      <c r="O10" s="20">
        <v>2</v>
      </c>
      <c r="P10" s="20"/>
      <c r="Q10" s="21">
        <f t="shared" si="3"/>
        <v>588</v>
      </c>
      <c r="R10" s="17">
        <f t="shared" si="4"/>
        <v>65.333333333333329</v>
      </c>
    </row>
    <row r="11" spans="1:18" ht="23.1" customHeight="1" x14ac:dyDescent="0.3">
      <c r="A11" s="58">
        <v>3</v>
      </c>
      <c r="B11" s="59" t="s">
        <v>262</v>
      </c>
      <c r="C11" s="59" t="s">
        <v>263</v>
      </c>
      <c r="D11" s="59" t="s">
        <v>265</v>
      </c>
      <c r="E11" s="59" t="s">
        <v>268</v>
      </c>
      <c r="F11" s="59" t="s">
        <v>25</v>
      </c>
      <c r="G11" s="16">
        <v>201.5</v>
      </c>
      <c r="H11" s="17">
        <f t="shared" si="0"/>
        <v>67.166666666666671</v>
      </c>
      <c r="I11" s="18">
        <v>2</v>
      </c>
      <c r="J11" s="16">
        <v>195</v>
      </c>
      <c r="K11" s="17">
        <f t="shared" si="1"/>
        <v>65</v>
      </c>
      <c r="L11" s="18">
        <v>3</v>
      </c>
      <c r="M11" s="19">
        <v>190.5</v>
      </c>
      <c r="N11" s="17">
        <f t="shared" si="2"/>
        <v>63.5</v>
      </c>
      <c r="O11" s="20">
        <v>4</v>
      </c>
      <c r="P11" s="20"/>
      <c r="Q11" s="21">
        <f t="shared" si="3"/>
        <v>587</v>
      </c>
      <c r="R11" s="17">
        <f t="shared" si="4"/>
        <v>65.222222222222214</v>
      </c>
    </row>
    <row r="12" spans="1:18" ht="23.1" customHeight="1" x14ac:dyDescent="0.3">
      <c r="A12" s="58">
        <v>4</v>
      </c>
      <c r="B12" s="59" t="s">
        <v>95</v>
      </c>
      <c r="C12" s="59" t="s">
        <v>87</v>
      </c>
      <c r="D12" s="59" t="s">
        <v>96</v>
      </c>
      <c r="E12" s="59" t="s">
        <v>24</v>
      </c>
      <c r="F12" s="59" t="s">
        <v>25</v>
      </c>
      <c r="G12" s="16">
        <v>199.5</v>
      </c>
      <c r="H12" s="17">
        <f t="shared" si="0"/>
        <v>66.5</v>
      </c>
      <c r="I12" s="18">
        <v>3</v>
      </c>
      <c r="J12" s="16">
        <v>190</v>
      </c>
      <c r="K12" s="17">
        <f t="shared" si="1"/>
        <v>63.333333333333336</v>
      </c>
      <c r="L12" s="18">
        <v>5</v>
      </c>
      <c r="M12" s="19">
        <v>195</v>
      </c>
      <c r="N12" s="17">
        <f t="shared" si="2"/>
        <v>65</v>
      </c>
      <c r="O12" s="20">
        <v>3</v>
      </c>
      <c r="P12" s="20">
        <v>1</v>
      </c>
      <c r="Q12" s="21">
        <f t="shared" si="3"/>
        <v>584.5</v>
      </c>
      <c r="R12" s="17">
        <f t="shared" si="4"/>
        <v>64.944444444444457</v>
      </c>
    </row>
    <row r="13" spans="1:18" ht="23.1" customHeight="1" x14ac:dyDescent="0.3">
      <c r="A13" s="58">
        <v>5</v>
      </c>
      <c r="B13" s="59" t="s">
        <v>51</v>
      </c>
      <c r="C13" s="59" t="s">
        <v>52</v>
      </c>
      <c r="D13" s="59" t="s">
        <v>252</v>
      </c>
      <c r="E13" s="59" t="s">
        <v>255</v>
      </c>
      <c r="F13" s="59" t="s">
        <v>53</v>
      </c>
      <c r="G13" s="16">
        <v>199</v>
      </c>
      <c r="H13" s="17">
        <f t="shared" si="0"/>
        <v>66.333333333333329</v>
      </c>
      <c r="I13" s="18">
        <v>4</v>
      </c>
      <c r="J13" s="16">
        <v>195.5</v>
      </c>
      <c r="K13" s="17">
        <f t="shared" si="1"/>
        <v>65.166666666666671</v>
      </c>
      <c r="L13" s="18">
        <v>2</v>
      </c>
      <c r="M13" s="19">
        <v>187</v>
      </c>
      <c r="N13" s="17">
        <f t="shared" si="2"/>
        <v>62.333333333333336</v>
      </c>
      <c r="O13" s="20">
        <v>7</v>
      </c>
      <c r="P13" s="20"/>
      <c r="Q13" s="21">
        <f t="shared" si="3"/>
        <v>581.5</v>
      </c>
      <c r="R13" s="17">
        <f t="shared" si="4"/>
        <v>64.611111111111114</v>
      </c>
    </row>
    <row r="14" spans="1:18" ht="23.1" customHeight="1" x14ac:dyDescent="0.3">
      <c r="A14" s="58">
        <v>6</v>
      </c>
      <c r="B14" s="59" t="s">
        <v>67</v>
      </c>
      <c r="C14" s="59" t="s">
        <v>68</v>
      </c>
      <c r="D14" s="59" t="s">
        <v>69</v>
      </c>
      <c r="E14" s="59" t="s">
        <v>70</v>
      </c>
      <c r="F14" s="59" t="s">
        <v>43</v>
      </c>
      <c r="G14" s="16">
        <v>193.5</v>
      </c>
      <c r="H14" s="17">
        <f t="shared" si="0"/>
        <v>64.5</v>
      </c>
      <c r="I14" s="18">
        <v>5</v>
      </c>
      <c r="J14" s="16">
        <v>185.5</v>
      </c>
      <c r="K14" s="17">
        <f t="shared" si="1"/>
        <v>61.833333333333336</v>
      </c>
      <c r="L14" s="18">
        <v>6</v>
      </c>
      <c r="M14" s="19">
        <v>187.5</v>
      </c>
      <c r="N14" s="17">
        <f t="shared" si="2"/>
        <v>62.5</v>
      </c>
      <c r="O14" s="20">
        <v>5</v>
      </c>
      <c r="P14" s="20"/>
      <c r="Q14" s="21">
        <f t="shared" si="3"/>
        <v>566.5</v>
      </c>
      <c r="R14" s="17">
        <f t="shared" si="4"/>
        <v>62.94444444444445</v>
      </c>
    </row>
    <row r="15" spans="1:18" ht="23.1" customHeight="1" x14ac:dyDescent="0.3">
      <c r="A15" s="58">
        <v>7</v>
      </c>
      <c r="B15" s="59" t="s">
        <v>107</v>
      </c>
      <c r="C15" s="59" t="s">
        <v>76</v>
      </c>
      <c r="D15" s="59" t="s">
        <v>80</v>
      </c>
      <c r="E15" s="59" t="s">
        <v>78</v>
      </c>
      <c r="F15" s="59" t="s">
        <v>79</v>
      </c>
      <c r="G15" s="16">
        <v>188</v>
      </c>
      <c r="H15" s="17">
        <f t="shared" si="0"/>
        <v>62.666666666666664</v>
      </c>
      <c r="I15" s="18">
        <v>7</v>
      </c>
      <c r="J15" s="16">
        <v>178.5</v>
      </c>
      <c r="K15" s="17">
        <f t="shared" si="1"/>
        <v>59.5</v>
      </c>
      <c r="L15" s="18">
        <v>8</v>
      </c>
      <c r="M15" s="19">
        <v>187.5</v>
      </c>
      <c r="N15" s="17">
        <f t="shared" si="2"/>
        <v>62.5</v>
      </c>
      <c r="O15" s="20">
        <v>5</v>
      </c>
      <c r="P15" s="20"/>
      <c r="Q15" s="21">
        <f t="shared" si="3"/>
        <v>554</v>
      </c>
      <c r="R15" s="17">
        <f t="shared" si="4"/>
        <v>61.55555555555555</v>
      </c>
    </row>
    <row r="16" spans="1:18" ht="23.1" customHeight="1" x14ac:dyDescent="0.3">
      <c r="A16" s="58">
        <v>8</v>
      </c>
      <c r="B16" s="59" t="s">
        <v>95</v>
      </c>
      <c r="C16" s="59" t="s">
        <v>256</v>
      </c>
      <c r="D16" s="59" t="s">
        <v>257</v>
      </c>
      <c r="E16" s="59" t="s">
        <v>53</v>
      </c>
      <c r="F16" s="59" t="s">
        <v>53</v>
      </c>
      <c r="G16" s="16">
        <v>182.5</v>
      </c>
      <c r="H16" s="17">
        <f t="shared" si="0"/>
        <v>60.833333333333336</v>
      </c>
      <c r="I16" s="18">
        <v>8</v>
      </c>
      <c r="J16" s="16">
        <v>182.5</v>
      </c>
      <c r="K16" s="17">
        <f t="shared" si="1"/>
        <v>60.833333333333336</v>
      </c>
      <c r="L16" s="18">
        <v>7</v>
      </c>
      <c r="M16" s="19">
        <v>168.5</v>
      </c>
      <c r="N16" s="17">
        <f t="shared" si="2"/>
        <v>56.166666666666664</v>
      </c>
      <c r="O16" s="20">
        <v>8</v>
      </c>
      <c r="P16" s="20"/>
      <c r="Q16" s="21">
        <f t="shared" si="3"/>
        <v>533.5</v>
      </c>
      <c r="R16" s="17">
        <f t="shared" si="4"/>
        <v>59.277777777777786</v>
      </c>
    </row>
    <row r="17" spans="1:18" ht="23.1" customHeight="1" x14ac:dyDescent="0.3">
      <c r="A17" s="58">
        <v>9</v>
      </c>
      <c r="B17" s="59" t="s">
        <v>242</v>
      </c>
      <c r="C17" s="59" t="s">
        <v>243</v>
      </c>
      <c r="D17" s="59" t="s">
        <v>245</v>
      </c>
      <c r="E17" s="59" t="s">
        <v>249</v>
      </c>
      <c r="F17" s="59" t="s">
        <v>250</v>
      </c>
      <c r="G17" s="16">
        <v>165</v>
      </c>
      <c r="H17" s="17">
        <f t="shared" si="0"/>
        <v>55</v>
      </c>
      <c r="I17" s="18">
        <v>9</v>
      </c>
      <c r="J17" s="16">
        <v>165.5</v>
      </c>
      <c r="K17" s="17">
        <f t="shared" si="1"/>
        <v>55.166666666666664</v>
      </c>
      <c r="L17" s="18">
        <v>9</v>
      </c>
      <c r="M17" s="19">
        <v>157.5</v>
      </c>
      <c r="N17" s="17">
        <f t="shared" si="2"/>
        <v>52.5</v>
      </c>
      <c r="O17" s="20">
        <v>9</v>
      </c>
      <c r="P17" s="20">
        <v>1</v>
      </c>
      <c r="Q17" s="21">
        <f t="shared" si="3"/>
        <v>488</v>
      </c>
      <c r="R17" s="17">
        <f t="shared" si="4"/>
        <v>54.222222222222221</v>
      </c>
    </row>
    <row r="18" spans="1:18" ht="20.25" customHeight="1" x14ac:dyDescent="0.25">
      <c r="A18" s="29"/>
      <c r="B18" s="30"/>
      <c r="C18" s="30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30.75" customHeight="1" x14ac:dyDescent="0.25">
      <c r="B19"/>
      <c r="F19"/>
    </row>
    <row r="20" spans="1:18" ht="15.75" x14ac:dyDescent="0.25">
      <c r="B20" s="1" t="s">
        <v>54</v>
      </c>
      <c r="F20" s="1" t="s">
        <v>55</v>
      </c>
    </row>
  </sheetData>
  <sortState ref="A9:S17">
    <sortCondition descending="1" ref="R9:R17"/>
  </sortState>
  <mergeCells count="12">
    <mergeCell ref="Q6:Q7"/>
    <mergeCell ref="R6:R7"/>
    <mergeCell ref="A1:M1"/>
    <mergeCell ref="D2:H2"/>
    <mergeCell ref="A6:A7"/>
    <mergeCell ref="B6:B7"/>
    <mergeCell ref="C6:C7"/>
    <mergeCell ref="D6:D7"/>
    <mergeCell ref="E6:E7"/>
    <mergeCell ref="F6:F7"/>
    <mergeCell ref="G6:O6"/>
    <mergeCell ref="P6:P7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Normal="100" workbookViewId="0">
      <selection activeCell="B14" sqref="B14"/>
    </sheetView>
  </sheetViews>
  <sheetFormatPr defaultRowHeight="15" x14ac:dyDescent="0.25"/>
  <cols>
    <col min="1" max="1" width="4.5703125" style="6"/>
    <col min="2" max="2" width="18.7109375" style="6"/>
    <col min="3" max="3" width="11.140625" style="6" customWidth="1"/>
    <col min="4" max="4" width="18.7109375" style="6" customWidth="1"/>
    <col min="5" max="5" width="18.140625" style="6" customWidth="1"/>
    <col min="6" max="6" width="19.5703125" style="6" customWidth="1"/>
    <col min="7" max="7" width="7.7109375" style="6"/>
    <col min="8" max="8" width="9.28515625" style="6"/>
    <col min="9" max="9" width="6" style="6"/>
    <col min="10" max="10" width="7.7109375" style="6"/>
    <col min="11" max="11" width="9.7109375" style="6"/>
    <col min="12" max="12" width="7.140625" style="6" customWidth="1"/>
    <col min="13" max="13" width="9.5703125" style="6" bestFit="1" customWidth="1"/>
    <col min="14" max="14" width="9.140625" style="6"/>
    <col min="15" max="15" width="9" style="6" customWidth="1"/>
    <col min="16" max="16" width="7.7109375" style="6"/>
    <col min="17" max="17" width="8.7109375" style="6"/>
    <col min="18" max="18" width="9.28515625" style="6"/>
    <col min="19" max="19" width="9.140625" style="6"/>
  </cols>
  <sheetData>
    <row r="1" spans="1:19" ht="27" customHeight="1" x14ac:dyDescent="0.25">
      <c r="B1" s="33"/>
      <c r="C1" s="33"/>
      <c r="D1" s="33" t="s">
        <v>344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7" customHeight="1" x14ac:dyDescent="0.3">
      <c r="A2" s="8"/>
      <c r="B2" s="3"/>
      <c r="C2" s="4"/>
      <c r="D2" s="88" t="s">
        <v>7</v>
      </c>
      <c r="E2" s="88"/>
      <c r="F2" s="88"/>
      <c r="G2" s="88"/>
      <c r="H2" s="88"/>
      <c r="I2"/>
      <c r="J2"/>
      <c r="K2"/>
      <c r="L2"/>
      <c r="M2"/>
      <c r="N2"/>
      <c r="O2"/>
      <c r="P2"/>
      <c r="Q2" s="3"/>
      <c r="R2" s="3"/>
      <c r="S2"/>
    </row>
    <row r="3" spans="1:19" ht="27" customHeight="1" x14ac:dyDescent="0.3">
      <c r="A3" s="8"/>
      <c r="B3" s="3"/>
      <c r="C3" s="4"/>
      <c r="D3" s="68"/>
      <c r="E3" s="68"/>
      <c r="F3" s="68"/>
      <c r="G3" s="68"/>
      <c r="H3" s="68"/>
      <c r="I3" s="9" t="s">
        <v>8</v>
      </c>
      <c r="J3" s="10" t="s">
        <v>9</v>
      </c>
      <c r="K3" s="1" t="s">
        <v>56</v>
      </c>
      <c r="L3"/>
      <c r="M3"/>
      <c r="N3"/>
      <c r="O3"/>
      <c r="P3"/>
      <c r="Q3" s="3"/>
      <c r="R3" s="3"/>
      <c r="S3"/>
    </row>
    <row r="4" spans="1:19" ht="18.75" customHeight="1" x14ac:dyDescent="0.3">
      <c r="A4" s="3"/>
      <c r="B4" s="3"/>
      <c r="C4" s="3"/>
      <c r="D4" s="3"/>
      <c r="E4" s="3"/>
      <c r="F4" s="3"/>
      <c r="G4" s="3"/>
      <c r="H4" s="3"/>
      <c r="I4" s="9" t="s">
        <v>8</v>
      </c>
      <c r="J4" s="10" t="s">
        <v>10</v>
      </c>
      <c r="K4" s="1" t="s">
        <v>346</v>
      </c>
      <c r="L4" s="1"/>
      <c r="M4" s="10"/>
      <c r="N4" s="10"/>
      <c r="P4" s="3"/>
      <c r="Q4" s="9"/>
      <c r="R4" s="3"/>
      <c r="S4"/>
    </row>
    <row r="5" spans="1:19" ht="27" customHeight="1" thickBot="1" x14ac:dyDescent="0.35">
      <c r="A5" s="11" t="s">
        <v>136</v>
      </c>
      <c r="B5" s="3"/>
      <c r="C5" s="3"/>
      <c r="D5" s="3"/>
      <c r="E5" s="3"/>
      <c r="F5" s="3"/>
      <c r="G5" s="3"/>
      <c r="H5" s="3"/>
      <c r="I5" s="9" t="s">
        <v>8</v>
      </c>
      <c r="J5" s="10" t="s">
        <v>12</v>
      </c>
      <c r="K5" s="1" t="s">
        <v>13</v>
      </c>
      <c r="L5" s="1"/>
      <c r="M5" s="10"/>
      <c r="N5" s="10"/>
      <c r="P5" s="3"/>
      <c r="Q5"/>
      <c r="R5" s="3"/>
      <c r="S5"/>
    </row>
    <row r="6" spans="1:19" ht="23.1" customHeight="1" thickBot="1" x14ac:dyDescent="0.3">
      <c r="A6" s="79" t="s">
        <v>0</v>
      </c>
      <c r="B6" s="80" t="s">
        <v>1</v>
      </c>
      <c r="C6" s="80" t="s">
        <v>2</v>
      </c>
      <c r="D6" s="81" t="s">
        <v>3</v>
      </c>
      <c r="E6" s="80" t="s">
        <v>4</v>
      </c>
      <c r="F6" s="90" t="s">
        <v>5</v>
      </c>
      <c r="G6" s="91" t="s">
        <v>14</v>
      </c>
      <c r="H6" s="91"/>
      <c r="I6" s="91"/>
      <c r="J6" s="91"/>
      <c r="K6" s="91"/>
      <c r="L6" s="91"/>
      <c r="M6" s="91"/>
      <c r="N6" s="91"/>
      <c r="O6" s="91"/>
      <c r="P6" s="84" t="s">
        <v>81</v>
      </c>
      <c r="Q6" s="85" t="s">
        <v>58</v>
      </c>
      <c r="R6" s="86" t="s">
        <v>16</v>
      </c>
      <c r="S6"/>
    </row>
    <row r="7" spans="1:19" ht="23.1" customHeight="1" thickBot="1" x14ac:dyDescent="0.3">
      <c r="A7" s="79"/>
      <c r="B7" s="80"/>
      <c r="C7" s="80"/>
      <c r="D7" s="81"/>
      <c r="E7" s="80"/>
      <c r="F7" s="90"/>
      <c r="G7" s="12" t="s">
        <v>9</v>
      </c>
      <c r="H7" s="13" t="s">
        <v>16</v>
      </c>
      <c r="I7" s="71" t="s">
        <v>17</v>
      </c>
      <c r="J7" s="12" t="s">
        <v>10</v>
      </c>
      <c r="K7" s="13" t="s">
        <v>16</v>
      </c>
      <c r="L7" s="74"/>
      <c r="M7" s="75" t="s">
        <v>12</v>
      </c>
      <c r="N7" s="13" t="s">
        <v>16</v>
      </c>
      <c r="O7" s="71" t="s">
        <v>17</v>
      </c>
      <c r="P7" s="84"/>
      <c r="Q7" s="85"/>
      <c r="R7" s="86"/>
      <c r="S7"/>
    </row>
    <row r="8" spans="1:19" ht="31.5" customHeight="1" x14ac:dyDescent="0.3">
      <c r="A8" s="34"/>
      <c r="B8" s="7" t="s">
        <v>59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23.1" customHeight="1" x14ac:dyDescent="0.25">
      <c r="A9" s="58">
        <v>1</v>
      </c>
      <c r="B9" s="59" t="s">
        <v>209</v>
      </c>
      <c r="C9" s="59" t="s">
        <v>210</v>
      </c>
      <c r="D9" s="59" t="s">
        <v>212</v>
      </c>
      <c r="E9" s="59" t="s">
        <v>216</v>
      </c>
      <c r="F9" s="59" t="s">
        <v>48</v>
      </c>
      <c r="G9" s="36">
        <v>233</v>
      </c>
      <c r="H9" s="37">
        <f>PRODUCT(G9*100/340)</f>
        <v>68.529411764705884</v>
      </c>
      <c r="I9" s="38">
        <v>1</v>
      </c>
      <c r="J9" s="36">
        <v>239.5</v>
      </c>
      <c r="K9" s="37">
        <f>PRODUCT(J9*100/340)</f>
        <v>70.441176470588232</v>
      </c>
      <c r="L9" s="77">
        <v>1</v>
      </c>
      <c r="M9" s="76">
        <v>232</v>
      </c>
      <c r="N9" s="37">
        <f>PRODUCT(M9*100/340)</f>
        <v>68.235294117647058</v>
      </c>
      <c r="O9" s="38">
        <v>1</v>
      </c>
      <c r="P9" s="40"/>
      <c r="Q9" s="39">
        <f>SUM(G9+J9+M9)</f>
        <v>704.5</v>
      </c>
      <c r="R9" s="37">
        <f>PRODUCT(Q9/3*100/340)</f>
        <v>69.068627450980401</v>
      </c>
    </row>
    <row r="10" spans="1:19" ht="23.1" customHeight="1" x14ac:dyDescent="0.25">
      <c r="A10" s="58">
        <v>2</v>
      </c>
      <c r="B10" s="59" t="s">
        <v>158</v>
      </c>
      <c r="C10" s="59" t="s">
        <v>60</v>
      </c>
      <c r="D10" s="59" t="s">
        <v>61</v>
      </c>
      <c r="E10" s="59" t="s">
        <v>62</v>
      </c>
      <c r="F10" s="59" t="s">
        <v>63</v>
      </c>
      <c r="G10" s="36">
        <v>228.3</v>
      </c>
      <c r="H10" s="37">
        <f>PRODUCT(G10*100/340)</f>
        <v>67.147058823529406</v>
      </c>
      <c r="I10" s="38">
        <v>2</v>
      </c>
      <c r="J10" s="36">
        <v>223.8</v>
      </c>
      <c r="K10" s="37">
        <f>PRODUCT(J10*100/340)</f>
        <v>65.82352941176471</v>
      </c>
      <c r="L10" s="77">
        <v>3</v>
      </c>
      <c r="M10" s="76">
        <v>228.3</v>
      </c>
      <c r="N10" s="37">
        <f>PRODUCT(M10*100/340)</f>
        <v>67.147058823529406</v>
      </c>
      <c r="O10" s="38">
        <v>2</v>
      </c>
      <c r="P10" s="40">
        <v>1</v>
      </c>
      <c r="Q10" s="39">
        <f>SUM(G10+J10+M10)</f>
        <v>680.40000000000009</v>
      </c>
      <c r="R10" s="37">
        <f>PRODUCT(Q10/3*100/340)</f>
        <v>66.705882352941188</v>
      </c>
    </row>
    <row r="11" spans="1:19" ht="23.1" customHeight="1" x14ac:dyDescent="0.25">
      <c r="A11" s="58">
        <v>3</v>
      </c>
      <c r="B11" s="59" t="s">
        <v>93</v>
      </c>
      <c r="C11" s="59" t="s">
        <v>64</v>
      </c>
      <c r="D11" s="59" t="s">
        <v>65</v>
      </c>
      <c r="E11" s="59" t="s">
        <v>66</v>
      </c>
      <c r="F11" s="59" t="s">
        <v>48</v>
      </c>
      <c r="G11" s="36">
        <v>221.5</v>
      </c>
      <c r="H11" s="37">
        <f>PRODUCT(G11*100/340)</f>
        <v>65.147058823529406</v>
      </c>
      <c r="I11" s="38">
        <v>3</v>
      </c>
      <c r="J11" s="36">
        <v>224</v>
      </c>
      <c r="K11" s="37">
        <f>PRODUCT(J11*100/340)</f>
        <v>65.882352941176464</v>
      </c>
      <c r="L11" s="77">
        <v>2</v>
      </c>
      <c r="M11" s="76">
        <v>227</v>
      </c>
      <c r="N11" s="37">
        <f>PRODUCT(M11*100/340)</f>
        <v>66.764705882352942</v>
      </c>
      <c r="O11" s="38">
        <v>3</v>
      </c>
      <c r="P11" s="40"/>
      <c r="Q11" s="39">
        <f>SUM(G11+J11+M11)</f>
        <v>672.5</v>
      </c>
      <c r="R11" s="37">
        <f>PRODUCT(Q11/3*100/340)</f>
        <v>65.931372549019599</v>
      </c>
    </row>
    <row r="12" spans="1:19" ht="23.1" customHeight="1" x14ac:dyDescent="0.25">
      <c r="A12" s="58">
        <v>4</v>
      </c>
      <c r="B12" s="59" t="s">
        <v>203</v>
      </c>
      <c r="C12" s="59" t="s">
        <v>204</v>
      </c>
      <c r="D12" s="59" t="s">
        <v>71</v>
      </c>
      <c r="E12" s="59" t="s">
        <v>208</v>
      </c>
      <c r="F12" s="59" t="s">
        <v>48</v>
      </c>
      <c r="G12" s="36">
        <v>193</v>
      </c>
      <c r="H12" s="37">
        <f>PRODUCT(G12*100/340)</f>
        <v>56.764705882352942</v>
      </c>
      <c r="I12" s="38">
        <v>4</v>
      </c>
      <c r="J12" s="36">
        <v>190</v>
      </c>
      <c r="K12" s="37">
        <f>PRODUCT(J12*100/340)</f>
        <v>55.882352941176471</v>
      </c>
      <c r="L12" s="77">
        <v>4</v>
      </c>
      <c r="M12" s="76">
        <v>199</v>
      </c>
      <c r="N12" s="37">
        <f>PRODUCT(M12*100/340)</f>
        <v>58.529411764705884</v>
      </c>
      <c r="O12" s="38">
        <v>4</v>
      </c>
      <c r="P12" s="40"/>
      <c r="Q12" s="39">
        <f>SUM(G12+J12+M12)</f>
        <v>582</v>
      </c>
      <c r="R12" s="37">
        <f>PRODUCT(Q12/3*100/340)</f>
        <v>57.058823529411768</v>
      </c>
    </row>
    <row r="13" spans="1:19" x14ac:dyDescent="0.25">
      <c r="B13"/>
      <c r="C13"/>
      <c r="D13"/>
      <c r="E13"/>
      <c r="F13"/>
      <c r="G13"/>
      <c r="H13"/>
      <c r="I13"/>
    </row>
    <row r="14" spans="1:19" ht="32.25" customHeight="1" thickBot="1" x14ac:dyDescent="0.35">
      <c r="A14" s="34"/>
      <c r="B14" s="7" t="s">
        <v>355</v>
      </c>
      <c r="C14" s="35"/>
      <c r="D14" s="35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ht="29.25" customHeight="1" thickBot="1" x14ac:dyDescent="0.3">
      <c r="A15" s="79" t="s">
        <v>0</v>
      </c>
      <c r="B15" s="80" t="s">
        <v>1</v>
      </c>
      <c r="C15" s="80" t="s">
        <v>2</v>
      </c>
      <c r="D15" s="81" t="s">
        <v>3</v>
      </c>
      <c r="E15" s="80" t="s">
        <v>4</v>
      </c>
      <c r="F15" s="90" t="s">
        <v>5</v>
      </c>
      <c r="G15" s="78" t="s">
        <v>14</v>
      </c>
      <c r="H15" s="78"/>
      <c r="I15" s="78"/>
      <c r="J15" s="78"/>
      <c r="K15" s="78"/>
      <c r="L15" s="78"/>
      <c r="M15" s="84" t="s">
        <v>81</v>
      </c>
      <c r="N15" s="85" t="s">
        <v>58</v>
      </c>
      <c r="O15" s="86" t="s">
        <v>16</v>
      </c>
    </row>
    <row r="16" spans="1:19" ht="20.25" customHeight="1" thickBot="1" x14ac:dyDescent="0.3">
      <c r="A16" s="79"/>
      <c r="B16" s="80"/>
      <c r="C16" s="80"/>
      <c r="D16" s="81"/>
      <c r="E16" s="80"/>
      <c r="F16" s="90"/>
      <c r="G16" s="12" t="s">
        <v>10</v>
      </c>
      <c r="H16" s="13" t="s">
        <v>16</v>
      </c>
      <c r="I16" s="71" t="s">
        <v>17</v>
      </c>
      <c r="J16" s="12" t="s">
        <v>12</v>
      </c>
      <c r="K16" s="13" t="s">
        <v>16</v>
      </c>
      <c r="L16" s="71" t="s">
        <v>17</v>
      </c>
      <c r="M16" s="84"/>
      <c r="N16" s="85"/>
      <c r="O16" s="86"/>
    </row>
    <row r="17" spans="1:15" ht="22.5" customHeight="1" x14ac:dyDescent="0.25">
      <c r="A17" s="58">
        <v>2</v>
      </c>
      <c r="B17" s="59" t="s">
        <v>72</v>
      </c>
      <c r="C17" s="59" t="s">
        <v>52</v>
      </c>
      <c r="D17" s="59" t="s">
        <v>73</v>
      </c>
      <c r="E17" s="59" t="s">
        <v>74</v>
      </c>
      <c r="F17" s="59" t="s">
        <v>53</v>
      </c>
      <c r="G17" s="36">
        <v>181</v>
      </c>
      <c r="H17" s="37">
        <f>PRODUCT(G17*100/280)</f>
        <v>64.642857142857139</v>
      </c>
      <c r="I17" s="38">
        <v>1</v>
      </c>
      <c r="J17" s="36">
        <v>168</v>
      </c>
      <c r="K17" s="37">
        <f>PRODUCT(J17*100/280)</f>
        <v>60</v>
      </c>
      <c r="L17" s="77">
        <v>1</v>
      </c>
      <c r="M17" s="40"/>
      <c r="N17" s="39">
        <f>SUM(G17+J17)</f>
        <v>349</v>
      </c>
      <c r="O17" s="37">
        <f>PRODUCT(N17/2*100/280)</f>
        <v>62.321428571428569</v>
      </c>
    </row>
    <row r="18" spans="1:15" ht="22.5" customHeight="1" x14ac:dyDescent="0.25">
      <c r="A18" s="58">
        <v>3</v>
      </c>
      <c r="B18" s="59" t="s">
        <v>75</v>
      </c>
      <c r="C18" s="59" t="s">
        <v>76</v>
      </c>
      <c r="D18" s="59" t="s">
        <v>80</v>
      </c>
      <c r="E18" s="59" t="s">
        <v>78</v>
      </c>
      <c r="F18" s="59" t="s">
        <v>79</v>
      </c>
      <c r="G18" s="36">
        <v>173.5</v>
      </c>
      <c r="H18" s="37">
        <f>PRODUCT(G18*100/280)</f>
        <v>61.964285714285715</v>
      </c>
      <c r="I18" s="38">
        <v>2</v>
      </c>
      <c r="J18" s="36">
        <v>167.5</v>
      </c>
      <c r="K18" s="37">
        <f>PRODUCT(J18*100/280)</f>
        <v>59.821428571428569</v>
      </c>
      <c r="L18" s="77">
        <v>2</v>
      </c>
      <c r="M18" s="40"/>
      <c r="N18" s="39">
        <f>SUM(G18+J18)</f>
        <v>341</v>
      </c>
      <c r="O18" s="37">
        <f>PRODUCT(N18/2*100/280)</f>
        <v>60.892857142857146</v>
      </c>
    </row>
    <row r="19" spans="1:15" ht="22.5" customHeight="1" x14ac:dyDescent="0.25">
      <c r="A19" s="58">
        <v>4</v>
      </c>
      <c r="B19" s="59" t="s">
        <v>223</v>
      </c>
      <c r="C19" s="59" t="s">
        <v>224</v>
      </c>
      <c r="D19" s="59" t="s">
        <v>225</v>
      </c>
      <c r="E19" s="59" t="s">
        <v>228</v>
      </c>
      <c r="F19" s="59" t="s">
        <v>134</v>
      </c>
      <c r="G19" s="36">
        <v>168.5</v>
      </c>
      <c r="H19" s="37">
        <f>PRODUCT(G19*100/280)</f>
        <v>60.178571428571431</v>
      </c>
      <c r="I19" s="38">
        <v>3</v>
      </c>
      <c r="J19" s="36">
        <v>167.5</v>
      </c>
      <c r="K19" s="37">
        <f>PRODUCT(J19*100/280)</f>
        <v>59.821428571428569</v>
      </c>
      <c r="L19" s="77">
        <v>2</v>
      </c>
      <c r="M19" s="40"/>
      <c r="N19" s="39">
        <f>SUM(G19+J19)</f>
        <v>336</v>
      </c>
      <c r="O19" s="37">
        <f>PRODUCT(N19/2*100/280)</f>
        <v>60</v>
      </c>
    </row>
    <row r="20" spans="1:15" ht="22.5" customHeight="1" x14ac:dyDescent="0.25">
      <c r="A20" s="58">
        <v>1</v>
      </c>
      <c r="B20" s="59" t="s">
        <v>75</v>
      </c>
      <c r="C20" s="59" t="s">
        <v>76</v>
      </c>
      <c r="D20" s="59" t="s">
        <v>77</v>
      </c>
      <c r="E20" s="59" t="s">
        <v>78</v>
      </c>
      <c r="F20" s="59" t="s">
        <v>79</v>
      </c>
      <c r="G20" s="36">
        <v>162.5</v>
      </c>
      <c r="H20" s="37">
        <f>PRODUCT(G20*100/280)</f>
        <v>58.035714285714285</v>
      </c>
      <c r="I20" s="38">
        <v>4</v>
      </c>
      <c r="J20" s="36">
        <v>166</v>
      </c>
      <c r="K20" s="37">
        <f>PRODUCT(J20*100/280)</f>
        <v>59.285714285714285</v>
      </c>
      <c r="L20" s="77">
        <v>4</v>
      </c>
      <c r="M20" s="38"/>
      <c r="N20" s="39">
        <f>SUM(G20+J20)</f>
        <v>328.5</v>
      </c>
      <c r="O20" s="37">
        <f>PRODUCT(N20/2*100/280)</f>
        <v>58.660714285714285</v>
      </c>
    </row>
    <row r="21" spans="1:15" x14ac:dyDescent="0.25">
      <c r="B21"/>
      <c r="C21"/>
      <c r="D21"/>
      <c r="E21"/>
      <c r="F21"/>
      <c r="G21"/>
      <c r="H21"/>
      <c r="I21"/>
    </row>
    <row r="22" spans="1:15" x14ac:dyDescent="0.25">
      <c r="B22"/>
      <c r="C22"/>
      <c r="D22"/>
      <c r="E22"/>
      <c r="F22"/>
      <c r="G22"/>
      <c r="H22"/>
      <c r="I22"/>
    </row>
    <row r="23" spans="1:15" x14ac:dyDescent="0.25">
      <c r="B23"/>
      <c r="C23"/>
      <c r="D23"/>
      <c r="E23"/>
      <c r="F23"/>
      <c r="G23"/>
      <c r="H23"/>
      <c r="I23"/>
    </row>
    <row r="24" spans="1:15" x14ac:dyDescent="0.25">
      <c r="B24"/>
      <c r="C24"/>
      <c r="D24"/>
      <c r="E24"/>
      <c r="F24"/>
      <c r="G24"/>
      <c r="H24"/>
      <c r="I24"/>
    </row>
    <row r="25" spans="1:15" x14ac:dyDescent="0.25">
      <c r="B25"/>
      <c r="C25"/>
      <c r="D25"/>
      <c r="E25"/>
      <c r="F25"/>
      <c r="G25"/>
      <c r="H25"/>
      <c r="I25"/>
    </row>
    <row r="26" spans="1:15" ht="15.75" x14ac:dyDescent="0.25">
      <c r="B26" s="1" t="s">
        <v>54</v>
      </c>
      <c r="C26" s="2"/>
      <c r="D26" s="2"/>
      <c r="E26" s="2"/>
      <c r="F26" s="1" t="s">
        <v>55</v>
      </c>
      <c r="G26" s="2"/>
      <c r="H26" s="2"/>
      <c r="I26" s="2"/>
    </row>
  </sheetData>
  <sortState ref="A17:AEL20">
    <sortCondition descending="1" ref="O17:O20"/>
  </sortState>
  <mergeCells count="20">
    <mergeCell ref="P6:P7"/>
    <mergeCell ref="Q6:Q7"/>
    <mergeCell ref="R6:R7"/>
    <mergeCell ref="D2:H2"/>
    <mergeCell ref="A6:A7"/>
    <mergeCell ref="B6:B7"/>
    <mergeCell ref="C6:C7"/>
    <mergeCell ref="D6:D7"/>
    <mergeCell ref="E6:E7"/>
    <mergeCell ref="F6:F7"/>
    <mergeCell ref="G6:O6"/>
    <mergeCell ref="F15:F16"/>
    <mergeCell ref="M15:M16"/>
    <mergeCell ref="N15:N16"/>
    <mergeCell ref="O15:O16"/>
    <mergeCell ref="A15:A16"/>
    <mergeCell ref="B15:B16"/>
    <mergeCell ref="C15:C16"/>
    <mergeCell ref="D15:D16"/>
    <mergeCell ref="E15:E16"/>
  </mergeCells>
  <pageMargins left="0.23611111111111099" right="0.23611111111111099" top="0.55138888888888904" bottom="0.55138888888888904" header="0.51180555555555496" footer="0.51180555555555496"/>
  <pageSetup paperSize="9" scale="70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I22"/>
  <sheetViews>
    <sheetView workbookViewId="0">
      <selection activeCell="A4" sqref="A4"/>
    </sheetView>
  </sheetViews>
  <sheetFormatPr defaultRowHeight="15" x14ac:dyDescent="0.25"/>
  <cols>
    <col min="1" max="1" width="6.7109375" style="6" customWidth="1"/>
    <col min="2" max="2" width="14.42578125" style="6" customWidth="1"/>
    <col min="3" max="3" width="15.5703125" style="6" customWidth="1"/>
    <col min="4" max="4" width="15.28515625" style="6" customWidth="1"/>
    <col min="5" max="5" width="16.7109375" style="6" customWidth="1"/>
    <col min="6" max="6" width="22.5703125" style="6" customWidth="1"/>
    <col min="7" max="12" width="9.140625" style="6"/>
    <col min="13" max="13" width="7.28515625" style="6" customWidth="1"/>
    <col min="14" max="815" width="9.140625" style="6"/>
  </cols>
  <sheetData>
    <row r="1" spans="1:18" ht="27" customHeight="1" x14ac:dyDescent="0.25">
      <c r="A1" s="87" t="s">
        <v>345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33"/>
      <c r="O1" s="33"/>
      <c r="P1" s="33"/>
      <c r="Q1" s="33"/>
      <c r="R1" s="33"/>
    </row>
    <row r="2" spans="1:18" ht="27" customHeight="1" x14ac:dyDescent="0.3">
      <c r="A2" s="8"/>
      <c r="B2" s="3"/>
      <c r="C2" s="4"/>
      <c r="D2" s="88" t="s">
        <v>7</v>
      </c>
      <c r="E2" s="88"/>
      <c r="F2" s="88"/>
      <c r="G2" s="88"/>
      <c r="H2" s="88"/>
      <c r="K2"/>
      <c r="L2"/>
      <c r="M2"/>
      <c r="N2" s="3"/>
      <c r="O2" s="3"/>
      <c r="P2"/>
    </row>
    <row r="3" spans="1:18" ht="18.75" customHeight="1" x14ac:dyDescent="0.3">
      <c r="A3" s="3"/>
      <c r="B3" s="3"/>
      <c r="C3" s="3"/>
      <c r="D3" s="3"/>
      <c r="E3" s="3"/>
      <c r="F3" s="3"/>
      <c r="G3" s="3"/>
      <c r="H3" s="3"/>
      <c r="I3" s="9" t="s">
        <v>8</v>
      </c>
      <c r="J3"/>
      <c r="K3" s="10" t="s">
        <v>10</v>
      </c>
      <c r="L3" s="1" t="s">
        <v>57</v>
      </c>
      <c r="M3" s="3"/>
      <c r="N3" s="9"/>
      <c r="O3" s="3"/>
      <c r="P3"/>
    </row>
    <row r="4" spans="1:18" ht="27" customHeight="1" thickBot="1" x14ac:dyDescent="0.35">
      <c r="A4" s="11" t="s">
        <v>136</v>
      </c>
      <c r="B4" s="3"/>
      <c r="C4" s="3"/>
      <c r="D4" s="3"/>
      <c r="E4" s="3"/>
      <c r="F4" s="3"/>
      <c r="G4" s="3"/>
      <c r="H4" s="3"/>
      <c r="I4" s="9" t="s">
        <v>8</v>
      </c>
      <c r="J4"/>
      <c r="K4" s="10" t="s">
        <v>12</v>
      </c>
      <c r="L4" s="6" t="s">
        <v>353</v>
      </c>
      <c r="M4" s="3"/>
      <c r="N4"/>
      <c r="O4" s="3"/>
      <c r="P4"/>
    </row>
    <row r="5" spans="1:18" ht="23.1" customHeight="1" thickBot="1" x14ac:dyDescent="0.3">
      <c r="A5" s="79" t="s">
        <v>0</v>
      </c>
      <c r="B5" s="80" t="s">
        <v>1</v>
      </c>
      <c r="C5" s="80" t="s">
        <v>2</v>
      </c>
      <c r="D5" s="81" t="s">
        <v>3</v>
      </c>
      <c r="E5" s="80" t="s">
        <v>4</v>
      </c>
      <c r="F5" s="90" t="s">
        <v>5</v>
      </c>
      <c r="G5" s="83" t="s">
        <v>14</v>
      </c>
      <c r="H5" s="83"/>
      <c r="I5" s="83"/>
      <c r="J5" s="83"/>
      <c r="K5" s="83"/>
      <c r="L5" s="83"/>
      <c r="M5" s="84" t="s">
        <v>81</v>
      </c>
      <c r="N5" s="85" t="s">
        <v>58</v>
      </c>
      <c r="O5" s="86" t="s">
        <v>16</v>
      </c>
      <c r="P5"/>
    </row>
    <row r="6" spans="1:18" ht="23.1" customHeight="1" thickBot="1" x14ac:dyDescent="0.3">
      <c r="A6" s="79"/>
      <c r="B6" s="80"/>
      <c r="C6" s="80"/>
      <c r="D6" s="81"/>
      <c r="E6" s="80"/>
      <c r="F6" s="90"/>
      <c r="G6" s="12" t="s">
        <v>10</v>
      </c>
      <c r="H6" s="13" t="s">
        <v>16</v>
      </c>
      <c r="I6" s="71" t="s">
        <v>17</v>
      </c>
      <c r="J6" s="12" t="s">
        <v>12</v>
      </c>
      <c r="K6" s="13" t="s">
        <v>16</v>
      </c>
      <c r="L6" s="69" t="s">
        <v>17</v>
      </c>
      <c r="M6" s="84"/>
      <c r="N6" s="85"/>
      <c r="O6" s="86"/>
      <c r="P6"/>
    </row>
    <row r="7" spans="1:18" ht="23.1" customHeight="1" x14ac:dyDescent="0.25">
      <c r="A7" s="11"/>
      <c r="B7" s="11" t="s">
        <v>349</v>
      </c>
      <c r="C7" s="35"/>
      <c r="D7" s="35"/>
      <c r="E7" s="35"/>
      <c r="F7" s="35"/>
      <c r="G7" s="2"/>
      <c r="H7" s="2"/>
      <c r="I7" s="2"/>
      <c r="J7" s="2"/>
      <c r="K7" s="2"/>
      <c r="L7" s="2"/>
      <c r="M7" s="2"/>
      <c r="N7" s="2"/>
      <c r="O7" s="2"/>
      <c r="P7"/>
    </row>
    <row r="8" spans="1:18" ht="23.1" customHeight="1" x14ac:dyDescent="0.25">
      <c r="A8" s="58">
        <f t="shared" ref="A8:A13" si="0">SUM(A7,1)</f>
        <v>1</v>
      </c>
      <c r="B8" s="59" t="s">
        <v>95</v>
      </c>
      <c r="C8" s="59" t="s">
        <v>87</v>
      </c>
      <c r="D8" s="59" t="s">
        <v>96</v>
      </c>
      <c r="E8" s="59" t="s">
        <v>24</v>
      </c>
      <c r="F8" s="59" t="s">
        <v>25</v>
      </c>
      <c r="G8" s="36">
        <v>190.5</v>
      </c>
      <c r="H8" s="37">
        <f t="shared" ref="H8:H13" si="1">PRODUCT(G8*100/280)</f>
        <v>68.035714285714292</v>
      </c>
      <c r="I8" s="38">
        <v>1</v>
      </c>
      <c r="J8" s="36">
        <v>192</v>
      </c>
      <c r="K8" s="37">
        <f t="shared" ref="K8:K13" si="2">PRODUCT(J8*100/280)</f>
        <v>68.571428571428569</v>
      </c>
      <c r="L8" s="38">
        <v>1</v>
      </c>
      <c r="M8" s="40"/>
      <c r="N8" s="39">
        <f t="shared" ref="N8:N13" si="3">SUM(G8+J8)</f>
        <v>382.5</v>
      </c>
      <c r="O8" s="37">
        <f t="shared" ref="O8:O13" si="4">PRODUCT(N8/2*100/280)</f>
        <v>68.303571428571431</v>
      </c>
      <c r="P8"/>
    </row>
    <row r="9" spans="1:18" ht="23.1" customHeight="1" x14ac:dyDescent="0.25">
      <c r="A9" s="58">
        <f t="shared" si="0"/>
        <v>2</v>
      </c>
      <c r="B9" s="59" t="s">
        <v>101</v>
      </c>
      <c r="C9" s="59" t="s">
        <v>102</v>
      </c>
      <c r="D9" s="59" t="s">
        <v>103</v>
      </c>
      <c r="E9" s="59" t="s">
        <v>53</v>
      </c>
      <c r="F9" s="59" t="s">
        <v>53</v>
      </c>
      <c r="G9" s="36">
        <v>184.5</v>
      </c>
      <c r="H9" s="37">
        <f t="shared" si="1"/>
        <v>65.892857142857139</v>
      </c>
      <c r="I9" s="38">
        <v>2</v>
      </c>
      <c r="J9" s="36">
        <v>179.5</v>
      </c>
      <c r="K9" s="37">
        <f t="shared" si="2"/>
        <v>64.107142857142861</v>
      </c>
      <c r="L9" s="38">
        <v>3</v>
      </c>
      <c r="M9" s="40"/>
      <c r="N9" s="39">
        <f t="shared" si="3"/>
        <v>364</v>
      </c>
      <c r="O9" s="37">
        <f t="shared" si="4"/>
        <v>65</v>
      </c>
      <c r="P9"/>
    </row>
    <row r="10" spans="1:18" ht="23.1" customHeight="1" x14ac:dyDescent="0.25">
      <c r="A10" s="58">
        <f t="shared" si="0"/>
        <v>3</v>
      </c>
      <c r="B10" s="59" t="s">
        <v>97</v>
      </c>
      <c r="C10" s="59" t="s">
        <v>98</v>
      </c>
      <c r="D10" s="59" t="s">
        <v>99</v>
      </c>
      <c r="E10" s="59" t="s">
        <v>100</v>
      </c>
      <c r="F10" s="59"/>
      <c r="G10" s="36">
        <v>182</v>
      </c>
      <c r="H10" s="37">
        <f t="shared" si="1"/>
        <v>65</v>
      </c>
      <c r="I10" s="38">
        <v>3</v>
      </c>
      <c r="J10" s="36">
        <v>181</v>
      </c>
      <c r="K10" s="37">
        <f t="shared" si="2"/>
        <v>64.642857142857139</v>
      </c>
      <c r="L10" s="38">
        <v>2</v>
      </c>
      <c r="M10" s="38"/>
      <c r="N10" s="39">
        <f t="shared" si="3"/>
        <v>363</v>
      </c>
      <c r="O10" s="37">
        <f t="shared" si="4"/>
        <v>64.821428571428569</v>
      </c>
      <c r="P10"/>
    </row>
    <row r="11" spans="1:18" ht="23.1" customHeight="1" x14ac:dyDescent="0.25">
      <c r="A11" s="58">
        <f t="shared" si="0"/>
        <v>4</v>
      </c>
      <c r="B11" s="59" t="s">
        <v>125</v>
      </c>
      <c r="C11" s="59" t="s">
        <v>126</v>
      </c>
      <c r="D11" s="59" t="s">
        <v>127</v>
      </c>
      <c r="E11" s="59" t="s">
        <v>128</v>
      </c>
      <c r="F11" s="59" t="s">
        <v>129</v>
      </c>
      <c r="G11" s="36">
        <v>179</v>
      </c>
      <c r="H11" s="37">
        <f t="shared" si="1"/>
        <v>63.928571428571431</v>
      </c>
      <c r="I11" s="38">
        <v>5</v>
      </c>
      <c r="J11" s="36">
        <v>176</v>
      </c>
      <c r="K11" s="37">
        <f t="shared" si="2"/>
        <v>62.857142857142854</v>
      </c>
      <c r="L11" s="38">
        <v>4</v>
      </c>
      <c r="M11" s="40"/>
      <c r="N11" s="39">
        <f t="shared" si="3"/>
        <v>355</v>
      </c>
      <c r="O11" s="37">
        <f t="shared" si="4"/>
        <v>63.392857142857146</v>
      </c>
      <c r="P11"/>
    </row>
    <row r="12" spans="1:18" ht="23.1" customHeight="1" x14ac:dyDescent="0.25">
      <c r="A12" s="58">
        <f t="shared" si="0"/>
        <v>5</v>
      </c>
      <c r="B12" s="59" t="s">
        <v>130</v>
      </c>
      <c r="C12" s="59" t="s">
        <v>131</v>
      </c>
      <c r="D12" s="59" t="s">
        <v>132</v>
      </c>
      <c r="E12" s="59" t="s">
        <v>133</v>
      </c>
      <c r="F12" s="59" t="s">
        <v>134</v>
      </c>
      <c r="G12" s="36">
        <v>181.5</v>
      </c>
      <c r="H12" s="37">
        <f t="shared" si="1"/>
        <v>64.821428571428569</v>
      </c>
      <c r="I12" s="38">
        <v>4</v>
      </c>
      <c r="J12" s="36">
        <v>172.5</v>
      </c>
      <c r="K12" s="37">
        <f t="shared" si="2"/>
        <v>61.607142857142854</v>
      </c>
      <c r="L12" s="38">
        <v>5</v>
      </c>
      <c r="M12" s="40"/>
      <c r="N12" s="39">
        <f t="shared" si="3"/>
        <v>354</v>
      </c>
      <c r="O12" s="37">
        <f t="shared" si="4"/>
        <v>63.214285714285715</v>
      </c>
      <c r="P12"/>
    </row>
    <row r="13" spans="1:18" ht="23.1" customHeight="1" x14ac:dyDescent="0.25">
      <c r="A13" s="58">
        <f t="shared" si="0"/>
        <v>6</v>
      </c>
      <c r="B13" s="59" t="s">
        <v>104</v>
      </c>
      <c r="C13" s="59" t="s">
        <v>105</v>
      </c>
      <c r="D13" s="59" t="s">
        <v>292</v>
      </c>
      <c r="E13" s="59"/>
      <c r="F13" s="59" t="s">
        <v>39</v>
      </c>
      <c r="G13" s="36">
        <v>173.5</v>
      </c>
      <c r="H13" s="37">
        <f t="shared" si="1"/>
        <v>61.964285714285715</v>
      </c>
      <c r="I13" s="38">
        <v>6</v>
      </c>
      <c r="J13" s="36">
        <v>163</v>
      </c>
      <c r="K13" s="37">
        <f t="shared" si="2"/>
        <v>58.214285714285715</v>
      </c>
      <c r="L13" s="38">
        <v>6</v>
      </c>
      <c r="M13" s="40"/>
      <c r="N13" s="39">
        <f t="shared" si="3"/>
        <v>336.5</v>
      </c>
      <c r="O13" s="37">
        <f t="shared" si="4"/>
        <v>60.089285714285715</v>
      </c>
      <c r="P13"/>
    </row>
    <row r="14" spans="1:18" ht="45" customHeight="1" x14ac:dyDescent="0.25">
      <c r="A14" s="11"/>
      <c r="B14" s="11" t="s">
        <v>350</v>
      </c>
      <c r="C14" s="35"/>
      <c r="D14" s="35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  <c r="P14"/>
    </row>
    <row r="15" spans="1:18" ht="23.1" customHeight="1" x14ac:dyDescent="0.25">
      <c r="A15" s="58">
        <f>SUM(A14,1)</f>
        <v>1</v>
      </c>
      <c r="B15" s="59" t="s">
        <v>44</v>
      </c>
      <c r="C15" s="59" t="s">
        <v>45</v>
      </c>
      <c r="D15" s="59" t="s">
        <v>84</v>
      </c>
      <c r="E15" s="59" t="s">
        <v>85</v>
      </c>
      <c r="F15" s="59" t="s">
        <v>48</v>
      </c>
      <c r="G15" s="36">
        <v>183</v>
      </c>
      <c r="H15" s="37">
        <f t="shared" ref="H15:H20" si="5">PRODUCT(G15*100/280)</f>
        <v>65.357142857142861</v>
      </c>
      <c r="I15" s="38">
        <v>2</v>
      </c>
      <c r="J15" s="36">
        <v>188</v>
      </c>
      <c r="K15" s="37">
        <f t="shared" ref="K15:K20" si="6">PRODUCT(J15*100/280)</f>
        <v>67.142857142857139</v>
      </c>
      <c r="L15" s="38">
        <v>2</v>
      </c>
      <c r="M15" s="40"/>
      <c r="N15" s="39">
        <f t="shared" ref="N15:N20" si="7">SUM(G15+J15)</f>
        <v>371</v>
      </c>
      <c r="O15" s="37">
        <f t="shared" ref="O15:O20" si="8">PRODUCT(N15/2*100/280)</f>
        <v>66.25</v>
      </c>
      <c r="P15"/>
    </row>
    <row r="16" spans="1:18" ht="23.1" customHeight="1" x14ac:dyDescent="0.25">
      <c r="A16" s="58">
        <f>SUM(A15,1)</f>
        <v>2</v>
      </c>
      <c r="B16" s="59" t="s">
        <v>22</v>
      </c>
      <c r="C16" s="59" t="s">
        <v>23</v>
      </c>
      <c r="D16" s="59" t="s">
        <v>82</v>
      </c>
      <c r="E16" s="59" t="s">
        <v>83</v>
      </c>
      <c r="F16" s="59" t="s">
        <v>25</v>
      </c>
      <c r="G16" s="36">
        <v>185</v>
      </c>
      <c r="H16" s="37">
        <f t="shared" si="5"/>
        <v>66.071428571428569</v>
      </c>
      <c r="I16" s="38">
        <v>1</v>
      </c>
      <c r="J16" s="36">
        <v>184</v>
      </c>
      <c r="K16" s="37">
        <f t="shared" si="6"/>
        <v>65.714285714285708</v>
      </c>
      <c r="L16" s="38">
        <v>4</v>
      </c>
      <c r="M16" s="40"/>
      <c r="N16" s="39">
        <f t="shared" si="7"/>
        <v>369</v>
      </c>
      <c r="O16" s="37">
        <f t="shared" si="8"/>
        <v>65.892857142857139</v>
      </c>
      <c r="P16"/>
    </row>
    <row r="17" spans="1:16" ht="23.1" customHeight="1" x14ac:dyDescent="0.25">
      <c r="A17" s="58">
        <f>SUM(A16,1)</f>
        <v>3</v>
      </c>
      <c r="B17" s="59" t="s">
        <v>89</v>
      </c>
      <c r="C17" s="59" t="s">
        <v>90</v>
      </c>
      <c r="D17" s="59" t="s">
        <v>91</v>
      </c>
      <c r="E17" s="59" t="s">
        <v>92</v>
      </c>
      <c r="F17" s="59" t="s">
        <v>25</v>
      </c>
      <c r="G17" s="36">
        <v>180</v>
      </c>
      <c r="H17" s="37">
        <f t="shared" si="5"/>
        <v>64.285714285714292</v>
      </c>
      <c r="I17" s="38">
        <v>3</v>
      </c>
      <c r="J17" s="36">
        <v>189</v>
      </c>
      <c r="K17" s="37">
        <f t="shared" si="6"/>
        <v>67.5</v>
      </c>
      <c r="L17" s="38">
        <v>1</v>
      </c>
      <c r="M17" s="40"/>
      <c r="N17" s="39">
        <f t="shared" si="7"/>
        <v>369</v>
      </c>
      <c r="O17" s="37">
        <f t="shared" si="8"/>
        <v>65.892857142857139</v>
      </c>
      <c r="P17"/>
    </row>
    <row r="18" spans="1:16" ht="23.1" customHeight="1" x14ac:dyDescent="0.25">
      <c r="A18" s="58">
        <v>4</v>
      </c>
      <c r="B18" s="59" t="s">
        <v>44</v>
      </c>
      <c r="C18" s="59" t="s">
        <v>45</v>
      </c>
      <c r="D18" s="59" t="s">
        <v>274</v>
      </c>
      <c r="E18" s="59" t="s">
        <v>11</v>
      </c>
      <c r="F18" s="59" t="s">
        <v>48</v>
      </c>
      <c r="G18" s="36">
        <v>177.5</v>
      </c>
      <c r="H18" s="37">
        <f t="shared" si="5"/>
        <v>63.392857142857146</v>
      </c>
      <c r="I18" s="38">
        <v>5</v>
      </c>
      <c r="J18" s="36">
        <v>185.5</v>
      </c>
      <c r="K18" s="37">
        <f t="shared" si="6"/>
        <v>66.25</v>
      </c>
      <c r="L18" s="38">
        <v>3</v>
      </c>
      <c r="M18" s="40"/>
      <c r="N18" s="39">
        <f t="shared" si="7"/>
        <v>363</v>
      </c>
      <c r="O18" s="37">
        <f t="shared" si="8"/>
        <v>64.821428571428569</v>
      </c>
      <c r="P18"/>
    </row>
    <row r="19" spans="1:16" ht="23.1" customHeight="1" x14ac:dyDescent="0.25">
      <c r="A19" s="58">
        <v>5</v>
      </c>
      <c r="B19" s="59" t="s">
        <v>86</v>
      </c>
      <c r="C19" s="59" t="s">
        <v>87</v>
      </c>
      <c r="D19" s="59" t="s">
        <v>88</v>
      </c>
      <c r="E19" s="59" t="s">
        <v>24</v>
      </c>
      <c r="F19" s="59" t="s">
        <v>25</v>
      </c>
      <c r="G19" s="36">
        <v>180</v>
      </c>
      <c r="H19" s="37">
        <f t="shared" si="5"/>
        <v>64.285714285714292</v>
      </c>
      <c r="I19" s="38">
        <v>3</v>
      </c>
      <c r="J19" s="36">
        <v>182.5</v>
      </c>
      <c r="K19" s="37">
        <f t="shared" si="6"/>
        <v>65.178571428571431</v>
      </c>
      <c r="L19" s="38">
        <v>5</v>
      </c>
      <c r="M19" s="40"/>
      <c r="N19" s="39">
        <f t="shared" si="7"/>
        <v>362.5</v>
      </c>
      <c r="O19" s="37">
        <f t="shared" si="8"/>
        <v>64.732142857142861</v>
      </c>
      <c r="P19"/>
    </row>
    <row r="20" spans="1:16" ht="23.1" customHeight="1" x14ac:dyDescent="0.25">
      <c r="A20" s="58">
        <v>6</v>
      </c>
      <c r="B20" s="59" t="s">
        <v>110</v>
      </c>
      <c r="C20" s="59" t="s">
        <v>40</v>
      </c>
      <c r="D20" s="59" t="s">
        <v>111</v>
      </c>
      <c r="E20" s="59" t="s">
        <v>290</v>
      </c>
      <c r="F20" s="59" t="s">
        <v>43</v>
      </c>
      <c r="G20" s="36">
        <v>162.5</v>
      </c>
      <c r="H20" s="37">
        <f t="shared" si="5"/>
        <v>58.035714285714285</v>
      </c>
      <c r="I20" s="38">
        <v>6</v>
      </c>
      <c r="J20" s="36">
        <v>175</v>
      </c>
      <c r="K20" s="37">
        <f t="shared" si="6"/>
        <v>62.5</v>
      </c>
      <c r="L20" s="38">
        <v>6</v>
      </c>
      <c r="M20" s="40">
        <v>1</v>
      </c>
      <c r="N20" s="39">
        <f t="shared" si="7"/>
        <v>337.5</v>
      </c>
      <c r="O20" s="37">
        <f t="shared" si="8"/>
        <v>60.267857142857146</v>
      </c>
      <c r="P20"/>
    </row>
    <row r="21" spans="1:16" ht="46.5" customHeight="1" x14ac:dyDescent="0.25">
      <c r="B21"/>
      <c r="C21"/>
      <c r="D21"/>
      <c r="E21"/>
      <c r="F21"/>
      <c r="G21"/>
      <c r="H21"/>
      <c r="I21"/>
    </row>
    <row r="22" spans="1:16" ht="15.75" x14ac:dyDescent="0.25">
      <c r="B22" s="1" t="s">
        <v>54</v>
      </c>
      <c r="C22" s="2"/>
      <c r="D22" s="2"/>
      <c r="E22" s="2"/>
      <c r="F22" s="1" t="s">
        <v>55</v>
      </c>
      <c r="G22" s="2"/>
      <c r="H22" s="2"/>
      <c r="I22" s="2"/>
    </row>
  </sheetData>
  <sortState ref="A15:AEI20">
    <sortCondition descending="1" ref="O15:O20"/>
  </sortState>
  <mergeCells count="12">
    <mergeCell ref="M5:M6"/>
    <mergeCell ref="N5:N6"/>
    <mergeCell ref="O5:O6"/>
    <mergeCell ref="A1:M1"/>
    <mergeCell ref="D2:H2"/>
    <mergeCell ref="A5:A6"/>
    <mergeCell ref="B5:B6"/>
    <mergeCell ref="C5:C6"/>
    <mergeCell ref="D5:D6"/>
    <mergeCell ref="E5:E6"/>
    <mergeCell ref="F5:F6"/>
    <mergeCell ref="G5:L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workbookViewId="0">
      <selection activeCell="Q2" sqref="Q2"/>
    </sheetView>
  </sheetViews>
  <sheetFormatPr defaultRowHeight="15" x14ac:dyDescent="0.25"/>
  <cols>
    <col min="1" max="1" width="4.5703125" style="6"/>
    <col min="2" max="2" width="19" style="6"/>
    <col min="3" max="3" width="15.42578125" style="6"/>
    <col min="4" max="4" width="21.140625" style="6"/>
    <col min="5" max="5" width="20.5703125" style="6" customWidth="1"/>
    <col min="6" max="6" width="22.28515625" style="6"/>
    <col min="7" max="7" width="8.85546875" style="6"/>
    <col min="8" max="8" width="9.140625" style="6"/>
    <col min="9" max="9" width="6.140625" style="6" customWidth="1"/>
    <col min="10" max="10" width="8.42578125" style="6"/>
    <col min="11" max="11" width="9" style="6"/>
    <col min="12" max="12" width="6.28515625" style="6"/>
    <col min="13" max="13" width="7" style="6" customWidth="1"/>
    <col min="14" max="14" width="8.7109375" style="6"/>
    <col min="15" max="15" width="9.28515625" style="6"/>
    <col min="16" max="16" width="7.7109375" style="6"/>
    <col min="17" max="17" width="9.7109375" style="6"/>
    <col min="18" max="18" width="9.85546875" style="6"/>
    <col min="19" max="1025" width="9.140625" style="6"/>
  </cols>
  <sheetData>
    <row r="1" spans="1:18" ht="27" customHeight="1" x14ac:dyDescent="0.25">
      <c r="A1" s="33"/>
      <c r="B1" s="87" t="s">
        <v>345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33"/>
      <c r="P1" s="2"/>
      <c r="Q1" s="2"/>
      <c r="R1" s="2"/>
    </row>
    <row r="2" spans="1:18" ht="27" customHeight="1" x14ac:dyDescent="0.3">
      <c r="A2" s="8"/>
      <c r="B2" s="3"/>
      <c r="C2" s="4"/>
      <c r="D2" s="88" t="s">
        <v>7</v>
      </c>
      <c r="E2" s="88"/>
      <c r="F2" s="88"/>
      <c r="G2" s="88"/>
      <c r="H2" s="88"/>
      <c r="I2"/>
      <c r="J2"/>
      <c r="K2"/>
      <c r="L2"/>
      <c r="M2"/>
      <c r="N2" s="3"/>
      <c r="O2" s="3"/>
      <c r="P2" s="2"/>
      <c r="Q2" s="2"/>
      <c r="R2" s="2"/>
    </row>
    <row r="3" spans="1:18" ht="13.5" customHeight="1" x14ac:dyDescent="0.3">
      <c r="A3" s="3"/>
      <c r="B3" s="3"/>
      <c r="C3" s="3"/>
      <c r="D3" s="3"/>
      <c r="E3" s="3"/>
      <c r="F3" s="3"/>
      <c r="G3" s="3"/>
      <c r="H3" s="3"/>
      <c r="I3" s="9" t="s">
        <v>8</v>
      </c>
      <c r="J3"/>
      <c r="K3" s="10" t="s">
        <v>10</v>
      </c>
      <c r="L3" s="1" t="s">
        <v>56</v>
      </c>
      <c r="M3" s="3"/>
      <c r="N3" s="9"/>
      <c r="O3" s="3"/>
      <c r="P3" s="2"/>
      <c r="Q3" s="2"/>
      <c r="R3" s="2"/>
    </row>
    <row r="4" spans="1:18" ht="21" customHeight="1" x14ac:dyDescent="0.3">
      <c r="A4" s="11" t="s">
        <v>136</v>
      </c>
      <c r="B4" s="3"/>
      <c r="C4" s="3"/>
      <c r="D4" s="3"/>
      <c r="E4" s="3"/>
      <c r="F4" s="3"/>
      <c r="G4" s="3"/>
      <c r="H4" s="3"/>
      <c r="I4" s="9" t="s">
        <v>8</v>
      </c>
      <c r="J4"/>
      <c r="K4" s="10" t="s">
        <v>12</v>
      </c>
      <c r="L4" s="1" t="s">
        <v>106</v>
      </c>
      <c r="M4" s="3"/>
      <c r="N4"/>
      <c r="O4" s="3"/>
      <c r="P4" s="2"/>
      <c r="Q4" s="2"/>
      <c r="R4" s="2"/>
    </row>
    <row r="5" spans="1:18" ht="21" customHeight="1" x14ac:dyDescent="0.25">
      <c r="A5" s="79" t="s">
        <v>0</v>
      </c>
      <c r="B5" s="80" t="s">
        <v>1</v>
      </c>
      <c r="C5" s="80" t="s">
        <v>2</v>
      </c>
      <c r="D5" s="81" t="s">
        <v>3</v>
      </c>
      <c r="E5" s="82" t="s">
        <v>4</v>
      </c>
      <c r="F5" s="82" t="s">
        <v>5</v>
      </c>
      <c r="G5" s="83" t="s">
        <v>14</v>
      </c>
      <c r="H5" s="83"/>
      <c r="I5" s="83"/>
      <c r="J5" s="83"/>
      <c r="K5" s="83"/>
      <c r="L5" s="83"/>
      <c r="M5" s="84" t="s">
        <v>15</v>
      </c>
      <c r="N5" s="85" t="s">
        <v>58</v>
      </c>
      <c r="O5" s="86" t="s">
        <v>16</v>
      </c>
      <c r="P5" s="2"/>
      <c r="Q5" s="2"/>
      <c r="R5" s="2"/>
    </row>
    <row r="6" spans="1:18" ht="21" customHeight="1" x14ac:dyDescent="0.25">
      <c r="A6" s="79"/>
      <c r="B6" s="80"/>
      <c r="C6" s="80"/>
      <c r="D6" s="81"/>
      <c r="E6" s="82"/>
      <c r="F6" s="82"/>
      <c r="G6" s="12" t="s">
        <v>10</v>
      </c>
      <c r="H6" s="13" t="s">
        <v>16</v>
      </c>
      <c r="I6" s="14" t="s">
        <v>17</v>
      </c>
      <c r="J6" s="12" t="s">
        <v>12</v>
      </c>
      <c r="K6" s="13" t="s">
        <v>16</v>
      </c>
      <c r="L6" s="5" t="s">
        <v>17</v>
      </c>
      <c r="M6" s="84"/>
      <c r="N6" s="85"/>
      <c r="O6" s="86"/>
      <c r="P6" s="2"/>
      <c r="Q6" s="2"/>
      <c r="R6" s="2"/>
    </row>
    <row r="7" spans="1:18" ht="21" customHeight="1" x14ac:dyDescent="0.25">
      <c r="A7" s="15"/>
      <c r="B7" s="53" t="s">
        <v>351</v>
      </c>
      <c r="C7"/>
      <c r="D7"/>
      <c r="E7"/>
      <c r="F7"/>
      <c r="G7" s="2"/>
      <c r="H7" s="2"/>
      <c r="I7" s="2"/>
      <c r="J7" s="2"/>
      <c r="K7" s="2"/>
      <c r="L7" s="2"/>
      <c r="M7" s="2"/>
      <c r="N7" s="2"/>
      <c r="O7" s="2"/>
      <c r="P7"/>
      <c r="Q7"/>
    </row>
    <row r="8" spans="1:18" ht="21" customHeight="1" x14ac:dyDescent="0.3">
      <c r="A8" s="58">
        <f>SUM(A7,1)</f>
        <v>1</v>
      </c>
      <c r="B8" s="59" t="s">
        <v>316</v>
      </c>
      <c r="C8" s="59" t="s">
        <v>224</v>
      </c>
      <c r="D8" s="59" t="s">
        <v>225</v>
      </c>
      <c r="E8" s="59" t="s">
        <v>228</v>
      </c>
      <c r="F8" s="59" t="s">
        <v>134</v>
      </c>
      <c r="G8" s="16">
        <v>174.5</v>
      </c>
      <c r="H8" s="41">
        <f t="shared" ref="H8:H13" si="0">PRODUCT(G8*100/260)</f>
        <v>67.115384615384613</v>
      </c>
      <c r="I8" s="18">
        <v>1</v>
      </c>
      <c r="J8" s="16">
        <v>175</v>
      </c>
      <c r="K8" s="41">
        <f t="shared" ref="K8:K13" si="1">PRODUCT(J8*100/260)</f>
        <v>67.307692307692307</v>
      </c>
      <c r="L8" s="18">
        <v>1</v>
      </c>
      <c r="M8" s="18"/>
      <c r="N8" s="21">
        <f t="shared" ref="N8:N13" si="2">SUM(G8+J8)</f>
        <v>349.5</v>
      </c>
      <c r="O8" s="42">
        <f t="shared" ref="O8:O13" si="3">PRODUCT(N8/2*100/260)</f>
        <v>67.211538461538467</v>
      </c>
      <c r="P8"/>
      <c r="Q8"/>
    </row>
    <row r="9" spans="1:18" ht="21" customHeight="1" x14ac:dyDescent="0.3">
      <c r="A9" s="61">
        <f>SUM(A8,1)</f>
        <v>2</v>
      </c>
      <c r="B9" s="59" t="s">
        <v>305</v>
      </c>
      <c r="C9" s="59" t="s">
        <v>76</v>
      </c>
      <c r="D9" s="59" t="s">
        <v>77</v>
      </c>
      <c r="E9" s="59" t="s">
        <v>78</v>
      </c>
      <c r="F9" s="59" t="s">
        <v>79</v>
      </c>
      <c r="G9" s="16">
        <v>169</v>
      </c>
      <c r="H9" s="41">
        <f t="shared" si="0"/>
        <v>65</v>
      </c>
      <c r="I9" s="18">
        <v>2</v>
      </c>
      <c r="J9" s="16">
        <v>173</v>
      </c>
      <c r="K9" s="41">
        <f t="shared" si="1"/>
        <v>66.538461538461533</v>
      </c>
      <c r="L9" s="18">
        <v>2</v>
      </c>
      <c r="M9" s="18"/>
      <c r="N9" s="21">
        <f t="shared" si="2"/>
        <v>342</v>
      </c>
      <c r="O9" s="42">
        <f t="shared" si="3"/>
        <v>65.769230769230774</v>
      </c>
      <c r="P9"/>
      <c r="Q9"/>
    </row>
    <row r="10" spans="1:18" ht="21" customHeight="1" x14ac:dyDescent="0.3">
      <c r="A10" s="61">
        <f>SUM(A9,1)</f>
        <v>3</v>
      </c>
      <c r="B10" s="59" t="s">
        <v>306</v>
      </c>
      <c r="C10" s="59" t="s">
        <v>307</v>
      </c>
      <c r="D10" s="59" t="s">
        <v>103</v>
      </c>
      <c r="E10" s="59" t="s">
        <v>53</v>
      </c>
      <c r="F10" s="59" t="s">
        <v>53</v>
      </c>
      <c r="G10" s="16">
        <v>167.5</v>
      </c>
      <c r="H10" s="41">
        <f t="shared" si="0"/>
        <v>64.42307692307692</v>
      </c>
      <c r="I10" s="18">
        <v>3</v>
      </c>
      <c r="J10" s="16">
        <v>163</v>
      </c>
      <c r="K10" s="41">
        <f t="shared" si="1"/>
        <v>62.692307692307693</v>
      </c>
      <c r="L10" s="18">
        <v>3</v>
      </c>
      <c r="M10" s="18"/>
      <c r="N10" s="21">
        <f t="shared" si="2"/>
        <v>330.5</v>
      </c>
      <c r="O10" s="42">
        <f t="shared" si="3"/>
        <v>63.557692307692307</v>
      </c>
      <c r="P10"/>
      <c r="Q10"/>
    </row>
    <row r="11" spans="1:18" ht="21" customHeight="1" x14ac:dyDescent="0.3">
      <c r="A11" s="61">
        <f>SUM(A10,1)</f>
        <v>4</v>
      </c>
      <c r="B11" s="59" t="s">
        <v>308</v>
      </c>
      <c r="C11" s="59" t="s">
        <v>309</v>
      </c>
      <c r="D11" s="59" t="s">
        <v>310</v>
      </c>
      <c r="E11" s="59" t="s">
        <v>314</v>
      </c>
      <c r="F11" s="59" t="s">
        <v>315</v>
      </c>
      <c r="G11" s="16">
        <v>156</v>
      </c>
      <c r="H11" s="41">
        <f t="shared" si="0"/>
        <v>60</v>
      </c>
      <c r="I11" s="18">
        <v>4</v>
      </c>
      <c r="J11" s="16">
        <v>148.5</v>
      </c>
      <c r="K11" s="41">
        <f t="shared" si="1"/>
        <v>57.115384615384613</v>
      </c>
      <c r="L11" s="18">
        <v>4</v>
      </c>
      <c r="M11" s="18"/>
      <c r="N11" s="21">
        <f t="shared" si="2"/>
        <v>304.5</v>
      </c>
      <c r="O11" s="42">
        <f t="shared" si="3"/>
        <v>58.557692307692307</v>
      </c>
      <c r="P11"/>
      <c r="Q11"/>
    </row>
    <row r="12" spans="1:18" ht="21" customHeight="1" x14ac:dyDescent="0.3">
      <c r="A12" s="61">
        <v>5</v>
      </c>
      <c r="B12" s="59" t="s">
        <v>116</v>
      </c>
      <c r="C12" s="59" t="s">
        <v>117</v>
      </c>
      <c r="D12" s="59" t="s">
        <v>118</v>
      </c>
      <c r="E12" s="59" t="s">
        <v>119</v>
      </c>
      <c r="F12" s="59" t="s">
        <v>134</v>
      </c>
      <c r="G12" s="16">
        <v>145.69999999999999</v>
      </c>
      <c r="H12" s="41">
        <f t="shared" si="0"/>
        <v>56.038461538461533</v>
      </c>
      <c r="I12" s="18">
        <v>5</v>
      </c>
      <c r="J12" s="16">
        <v>132.19999999999999</v>
      </c>
      <c r="K12" s="41">
        <f t="shared" si="1"/>
        <v>50.84615384615384</v>
      </c>
      <c r="L12" s="18">
        <v>5</v>
      </c>
      <c r="M12" s="18">
        <v>1</v>
      </c>
      <c r="N12" s="21">
        <f t="shared" si="2"/>
        <v>277.89999999999998</v>
      </c>
      <c r="O12" s="42">
        <f t="shared" si="3"/>
        <v>53.442307692307686</v>
      </c>
      <c r="P12"/>
      <c r="Q12"/>
    </row>
    <row r="13" spans="1:18" ht="21" customHeight="1" x14ac:dyDescent="0.3">
      <c r="A13" s="61">
        <v>6</v>
      </c>
      <c r="B13" s="59" t="s">
        <v>298</v>
      </c>
      <c r="C13" s="59" t="s">
        <v>299</v>
      </c>
      <c r="D13" s="59" t="s">
        <v>300</v>
      </c>
      <c r="E13" s="59" t="s">
        <v>303</v>
      </c>
      <c r="F13" s="59" t="s">
        <v>134</v>
      </c>
      <c r="G13" s="16">
        <v>0</v>
      </c>
      <c r="H13" s="41">
        <f t="shared" si="0"/>
        <v>0</v>
      </c>
      <c r="I13" s="18">
        <v>6</v>
      </c>
      <c r="J13" s="16">
        <v>0</v>
      </c>
      <c r="K13" s="41">
        <f t="shared" si="1"/>
        <v>0</v>
      </c>
      <c r="L13" s="18">
        <v>6</v>
      </c>
      <c r="M13" s="18"/>
      <c r="N13" s="21">
        <f t="shared" si="2"/>
        <v>0</v>
      </c>
      <c r="O13" s="42">
        <f t="shared" si="3"/>
        <v>0</v>
      </c>
      <c r="P13"/>
      <c r="Q13"/>
    </row>
    <row r="14" spans="1:18" ht="21" customHeight="1" x14ac:dyDescent="0.25">
      <c r="A14" s="15"/>
      <c r="B14" s="53" t="s">
        <v>352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8" ht="21" customHeight="1" x14ac:dyDescent="0.3">
      <c r="A15" s="23">
        <f>SUM(A14,1)</f>
        <v>1</v>
      </c>
      <c r="B15" s="59" t="s">
        <v>18</v>
      </c>
      <c r="C15" s="59" t="s">
        <v>19</v>
      </c>
      <c r="D15" s="59" t="s">
        <v>108</v>
      </c>
      <c r="E15" s="59" t="s">
        <v>109</v>
      </c>
      <c r="F15" s="59" t="s">
        <v>20</v>
      </c>
      <c r="G15" s="16">
        <v>176.5</v>
      </c>
      <c r="H15" s="41">
        <f>PRODUCT(G15*100/260)</f>
        <v>67.884615384615387</v>
      </c>
      <c r="I15" s="18">
        <v>1</v>
      </c>
      <c r="J15" s="16">
        <v>181.5</v>
      </c>
      <c r="K15" s="41">
        <f>PRODUCT(J15*100/260)</f>
        <v>69.807692307692307</v>
      </c>
      <c r="L15" s="18">
        <v>1</v>
      </c>
      <c r="M15" s="18"/>
      <c r="N15" s="21">
        <f>SUM(G15+J15)</f>
        <v>358</v>
      </c>
      <c r="O15" s="42">
        <f>PRODUCT(N15/2*100/260)</f>
        <v>68.84615384615384</v>
      </c>
    </row>
    <row r="16" spans="1:18" ht="21" customHeight="1" x14ac:dyDescent="0.3">
      <c r="A16" s="23">
        <f>SUM(A15,1)</f>
        <v>2</v>
      </c>
      <c r="B16" s="59" t="s">
        <v>86</v>
      </c>
      <c r="C16" s="59" t="s">
        <v>87</v>
      </c>
      <c r="D16" s="59" t="s">
        <v>317</v>
      </c>
      <c r="E16" s="59" t="s">
        <v>319</v>
      </c>
      <c r="F16" s="59" t="s">
        <v>25</v>
      </c>
      <c r="G16" s="16">
        <v>175.5</v>
      </c>
      <c r="H16" s="41">
        <f>PRODUCT(G16*100/260)</f>
        <v>67.5</v>
      </c>
      <c r="I16" s="18">
        <v>2</v>
      </c>
      <c r="J16" s="16">
        <v>173</v>
      </c>
      <c r="K16" s="41">
        <f>PRODUCT(J16*100/260)</f>
        <v>66.538461538461533</v>
      </c>
      <c r="L16" s="18">
        <v>3</v>
      </c>
      <c r="M16" s="18"/>
      <c r="N16" s="21">
        <f>SUM(G16+J16)</f>
        <v>348.5</v>
      </c>
      <c r="O16" s="42">
        <f>PRODUCT(N16/2*100/260)</f>
        <v>67.019230769230774</v>
      </c>
    </row>
    <row r="17" spans="1:15" ht="21" customHeight="1" x14ac:dyDescent="0.3">
      <c r="A17" s="23">
        <f>SUM(A16,1)</f>
        <v>3</v>
      </c>
      <c r="B17" s="59" t="s">
        <v>112</v>
      </c>
      <c r="C17" s="59" t="s">
        <v>113</v>
      </c>
      <c r="D17" s="59" t="s">
        <v>114</v>
      </c>
      <c r="E17" s="59" t="s">
        <v>115</v>
      </c>
      <c r="F17" s="59" t="s">
        <v>39</v>
      </c>
      <c r="G17" s="16">
        <v>172.5</v>
      </c>
      <c r="H17" s="41">
        <f>PRODUCT(G17*100/260)</f>
        <v>66.34615384615384</v>
      </c>
      <c r="I17" s="18">
        <v>3</v>
      </c>
      <c r="J17" s="16">
        <v>174.5</v>
      </c>
      <c r="K17" s="41">
        <f>PRODUCT(J17*100/260)</f>
        <v>67.115384615384613</v>
      </c>
      <c r="L17" s="18">
        <v>2</v>
      </c>
      <c r="M17" s="18"/>
      <c r="N17" s="21">
        <f>SUM(G17+J17)</f>
        <v>347</v>
      </c>
      <c r="O17" s="42">
        <f>PRODUCT(N17/2*100/260)</f>
        <v>66.730769230769226</v>
      </c>
    </row>
    <row r="18" spans="1:15" ht="21" customHeight="1" x14ac:dyDescent="0.3">
      <c r="A18" s="23">
        <f>SUM(A17,1)</f>
        <v>4</v>
      </c>
      <c r="B18" s="59" t="s">
        <v>341</v>
      </c>
      <c r="C18" s="59" t="s">
        <v>342</v>
      </c>
      <c r="D18" s="59" t="s">
        <v>343</v>
      </c>
      <c r="E18" s="59"/>
      <c r="F18" s="59" t="s">
        <v>48</v>
      </c>
      <c r="G18" s="16">
        <v>152</v>
      </c>
      <c r="H18" s="41">
        <f>PRODUCT(G18*100/260)</f>
        <v>58.46153846153846</v>
      </c>
      <c r="I18" s="18">
        <v>4</v>
      </c>
      <c r="J18" s="16">
        <v>153.5</v>
      </c>
      <c r="K18" s="41">
        <f>PRODUCT(J18*100/260)</f>
        <v>59.03846153846154</v>
      </c>
      <c r="L18" s="18">
        <v>4</v>
      </c>
      <c r="M18" s="18"/>
      <c r="N18" s="21">
        <f>SUM(G18+J18)</f>
        <v>305.5</v>
      </c>
      <c r="O18" s="42">
        <f>PRODUCT(N18/2*100/260)</f>
        <v>58.75</v>
      </c>
    </row>
    <row r="19" spans="1:15" ht="15.75" x14ac:dyDescent="0.25">
      <c r="B19" s="53" t="s">
        <v>354</v>
      </c>
      <c r="C19"/>
      <c r="G19"/>
    </row>
    <row r="20" spans="1:15" ht="18.75" x14ac:dyDescent="0.3">
      <c r="A20" s="23">
        <f t="shared" ref="A20:A25" si="4">SUM(A19,1)</f>
        <v>1</v>
      </c>
      <c r="B20" s="59" t="s">
        <v>125</v>
      </c>
      <c r="C20" s="59" t="s">
        <v>126</v>
      </c>
      <c r="D20" s="59" t="s">
        <v>127</v>
      </c>
      <c r="E20" s="59" t="s">
        <v>128</v>
      </c>
      <c r="F20" s="59" t="s">
        <v>129</v>
      </c>
      <c r="G20" s="16">
        <v>178.5</v>
      </c>
      <c r="H20" s="41">
        <f t="shared" ref="H20:H25" si="5">PRODUCT(G20*100/260)</f>
        <v>68.65384615384616</v>
      </c>
      <c r="I20" s="18">
        <v>1</v>
      </c>
      <c r="J20" s="16">
        <v>173.5</v>
      </c>
      <c r="K20" s="41">
        <f t="shared" ref="K20:K25" si="6">PRODUCT(J20*100/260)</f>
        <v>66.730769230769226</v>
      </c>
      <c r="L20" s="18">
        <v>1</v>
      </c>
      <c r="M20" s="18"/>
      <c r="N20" s="21">
        <f t="shared" ref="N20:N25" si="7">SUM(G20+J20)</f>
        <v>352</v>
      </c>
      <c r="O20" s="42">
        <f t="shared" ref="O20:O25" si="8">PRODUCT(N20/2*100/260)</f>
        <v>67.692307692307693</v>
      </c>
    </row>
    <row r="21" spans="1:15" ht="18.75" x14ac:dyDescent="0.3">
      <c r="A21" s="23">
        <f t="shared" si="4"/>
        <v>2</v>
      </c>
      <c r="B21" s="59" t="s">
        <v>121</v>
      </c>
      <c r="C21" s="59" t="s">
        <v>122</v>
      </c>
      <c r="D21" s="59" t="s">
        <v>123</v>
      </c>
      <c r="E21" s="59" t="s">
        <v>124</v>
      </c>
      <c r="F21" s="59" t="s">
        <v>21</v>
      </c>
      <c r="G21" s="16">
        <v>174.5</v>
      </c>
      <c r="H21" s="41">
        <f t="shared" si="5"/>
        <v>67.115384615384613</v>
      </c>
      <c r="I21" s="18">
        <v>2</v>
      </c>
      <c r="J21" s="16">
        <v>172</v>
      </c>
      <c r="K21" s="41">
        <f t="shared" si="6"/>
        <v>66.15384615384616</v>
      </c>
      <c r="L21" s="18">
        <v>3</v>
      </c>
      <c r="M21" s="18"/>
      <c r="N21" s="21">
        <f t="shared" si="7"/>
        <v>346.5</v>
      </c>
      <c r="O21" s="42">
        <f t="shared" si="8"/>
        <v>66.634615384615387</v>
      </c>
    </row>
    <row r="22" spans="1:15" ht="18.75" x14ac:dyDescent="0.3">
      <c r="A22" s="23">
        <f t="shared" si="4"/>
        <v>3</v>
      </c>
      <c r="B22" s="59" t="s">
        <v>326</v>
      </c>
      <c r="C22" s="59" t="s">
        <v>327</v>
      </c>
      <c r="D22" s="59" t="s">
        <v>257</v>
      </c>
      <c r="E22" s="59" t="s">
        <v>53</v>
      </c>
      <c r="F22" s="59" t="s">
        <v>53</v>
      </c>
      <c r="G22" s="16">
        <v>173.5</v>
      </c>
      <c r="H22" s="41">
        <f t="shared" si="5"/>
        <v>66.730769230769226</v>
      </c>
      <c r="I22" s="18">
        <v>3</v>
      </c>
      <c r="J22" s="16">
        <v>170.5</v>
      </c>
      <c r="K22" s="41">
        <f t="shared" si="6"/>
        <v>65.57692307692308</v>
      </c>
      <c r="L22" s="18">
        <v>4</v>
      </c>
      <c r="M22" s="18"/>
      <c r="N22" s="21">
        <f t="shared" si="7"/>
        <v>344</v>
      </c>
      <c r="O22" s="42">
        <f t="shared" si="8"/>
        <v>66.15384615384616</v>
      </c>
    </row>
    <row r="23" spans="1:15" ht="18.75" x14ac:dyDescent="0.3">
      <c r="A23" s="23">
        <f t="shared" si="4"/>
        <v>4</v>
      </c>
      <c r="B23" s="59" t="s">
        <v>130</v>
      </c>
      <c r="C23" s="59" t="s">
        <v>131</v>
      </c>
      <c r="D23" s="59" t="s">
        <v>132</v>
      </c>
      <c r="E23" s="59" t="s">
        <v>133</v>
      </c>
      <c r="F23" s="59" t="s">
        <v>134</v>
      </c>
      <c r="G23" s="16">
        <v>167.5</v>
      </c>
      <c r="H23" s="41">
        <f t="shared" si="5"/>
        <v>64.42307692307692</v>
      </c>
      <c r="I23" s="18">
        <v>5</v>
      </c>
      <c r="J23" s="16">
        <v>173.5</v>
      </c>
      <c r="K23" s="41">
        <f t="shared" si="6"/>
        <v>66.730769230769226</v>
      </c>
      <c r="L23" s="18">
        <v>1</v>
      </c>
      <c r="M23" s="18"/>
      <c r="N23" s="21">
        <f t="shared" si="7"/>
        <v>341</v>
      </c>
      <c r="O23" s="42">
        <f t="shared" si="8"/>
        <v>65.57692307692308</v>
      </c>
    </row>
    <row r="24" spans="1:15" ht="18.75" x14ac:dyDescent="0.3">
      <c r="A24" s="23">
        <f t="shared" si="4"/>
        <v>5</v>
      </c>
      <c r="B24" s="59" t="s">
        <v>328</v>
      </c>
      <c r="C24" s="59" t="s">
        <v>329</v>
      </c>
      <c r="D24" s="59" t="s">
        <v>330</v>
      </c>
      <c r="E24" s="59" t="s">
        <v>334</v>
      </c>
      <c r="F24" s="59" t="s">
        <v>315</v>
      </c>
      <c r="G24" s="16">
        <v>171</v>
      </c>
      <c r="H24" s="41">
        <f t="shared" si="5"/>
        <v>65.769230769230774</v>
      </c>
      <c r="I24" s="18">
        <v>4</v>
      </c>
      <c r="J24" s="16">
        <v>162</v>
      </c>
      <c r="K24" s="41">
        <f t="shared" si="6"/>
        <v>62.307692307692307</v>
      </c>
      <c r="L24" s="18">
        <v>5</v>
      </c>
      <c r="M24" s="18"/>
      <c r="N24" s="21">
        <f t="shared" si="7"/>
        <v>333</v>
      </c>
      <c r="O24" s="42">
        <f t="shared" si="8"/>
        <v>64.038461538461533</v>
      </c>
    </row>
    <row r="25" spans="1:15" ht="18.75" x14ac:dyDescent="0.3">
      <c r="A25" s="23">
        <f t="shared" si="4"/>
        <v>6</v>
      </c>
      <c r="B25" s="59" t="s">
        <v>44</v>
      </c>
      <c r="C25" s="59" t="s">
        <v>335</v>
      </c>
      <c r="D25" s="59" t="s">
        <v>336</v>
      </c>
      <c r="E25" s="59"/>
      <c r="F25" s="59" t="s">
        <v>337</v>
      </c>
      <c r="G25" s="16">
        <v>140</v>
      </c>
      <c r="H25" s="41">
        <f t="shared" si="5"/>
        <v>53.846153846153847</v>
      </c>
      <c r="I25" s="18">
        <v>6</v>
      </c>
      <c r="J25" s="16">
        <v>131.5</v>
      </c>
      <c r="K25" s="41">
        <f t="shared" si="6"/>
        <v>50.57692307692308</v>
      </c>
      <c r="L25" s="18">
        <v>6</v>
      </c>
      <c r="M25" s="18"/>
      <c r="N25" s="21">
        <f t="shared" si="7"/>
        <v>271.5</v>
      </c>
      <c r="O25" s="42">
        <f t="shared" si="8"/>
        <v>52.21153846153846</v>
      </c>
    </row>
    <row r="26" spans="1:15" x14ac:dyDescent="0.25">
      <c r="C26"/>
      <c r="G26"/>
    </row>
    <row r="27" spans="1:15" ht="29.25" customHeight="1" x14ac:dyDescent="0.25">
      <c r="C27" s="1" t="s">
        <v>54</v>
      </c>
      <c r="G27" s="1" t="s">
        <v>55</v>
      </c>
    </row>
    <row r="28" spans="1:15" x14ac:dyDescent="0.25">
      <c r="C28"/>
    </row>
  </sheetData>
  <sortState ref="A15:AMK18">
    <sortCondition descending="1" ref="O15:O18"/>
  </sortState>
  <mergeCells count="12">
    <mergeCell ref="M5:M6"/>
    <mergeCell ref="N5:N6"/>
    <mergeCell ref="O5:O6"/>
    <mergeCell ref="B1:N1"/>
    <mergeCell ref="D2:H2"/>
    <mergeCell ref="A5:A6"/>
    <mergeCell ref="B5:B6"/>
    <mergeCell ref="C5:C6"/>
    <mergeCell ref="D5:D6"/>
    <mergeCell ref="E5:E6"/>
    <mergeCell ref="F5:F6"/>
    <mergeCell ref="G5:L5"/>
  </mergeCells>
  <pageMargins left="0.23622047244094491" right="0.23622047244094491" top="0.55118110236220474" bottom="0.55118110236220474" header="0.51181102362204722" footer="0.51181102362204722"/>
  <pageSetup paperSize="9" scale="75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75"/>
  <sheetViews>
    <sheetView topLeftCell="A58" zoomScaleNormal="100" workbookViewId="0">
      <selection activeCell="L69" sqref="L69:M73"/>
    </sheetView>
  </sheetViews>
  <sheetFormatPr defaultRowHeight="15.75" x14ac:dyDescent="0.25"/>
  <cols>
    <col min="1" max="1" width="8.140625" style="44"/>
    <col min="2" max="2" width="7.140625" style="44"/>
    <col min="3" max="4" width="15.7109375" style="44"/>
    <col min="5" max="5" width="7" style="45"/>
    <col min="6" max="6" width="9.140625" style="45"/>
    <col min="7" max="7" width="17.140625" style="44"/>
    <col min="8" max="8" width="9.140625" style="45"/>
    <col min="9" max="9" width="7.140625" style="46"/>
    <col min="10" max="10" width="16" style="44"/>
    <col min="11" max="11" width="13.85546875" style="44"/>
    <col min="12" max="12" width="17.5703125" style="44"/>
    <col min="13" max="13" width="21.5703125" style="44"/>
    <col min="14" max="936" width="9.140625" style="44"/>
    <col min="937" max="986" width="9.140625" style="47"/>
    <col min="987" max="1022" width="8.85546875" style="47"/>
    <col min="1023" max="1025" width="8.7109375"/>
  </cols>
  <sheetData>
    <row r="1" spans="1:936" s="47" customFormat="1" ht="36" customHeight="1" x14ac:dyDescent="0.25">
      <c r="A1" s="87" t="s">
        <v>135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</row>
    <row r="2" spans="1:936" ht="15" customHeight="1" x14ac:dyDescent="0.25">
      <c r="A2" s="48"/>
      <c r="B2" s="11"/>
      <c r="C2" s="48"/>
      <c r="D2" s="48"/>
      <c r="E2" s="92"/>
      <c r="F2" s="92"/>
      <c r="G2" s="92"/>
      <c r="H2" s="92"/>
      <c r="I2" s="92"/>
      <c r="J2" s="92"/>
      <c r="K2"/>
      <c r="L2"/>
      <c r="M2"/>
      <c r="N2"/>
      <c r="O2"/>
      <c r="P2"/>
      <c r="Q2"/>
      <c r="R2"/>
      <c r="S2"/>
      <c r="T2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</row>
    <row r="3" spans="1:936" ht="15" customHeight="1" x14ac:dyDescent="0.25">
      <c r="A3" s="48"/>
      <c r="B3" s="11" t="s">
        <v>136</v>
      </c>
      <c r="C3" s="48"/>
      <c r="D3" s="48"/>
      <c r="E3" s="92"/>
      <c r="F3" s="92"/>
      <c r="G3" s="92"/>
      <c r="H3" s="92"/>
      <c r="I3" s="92"/>
      <c r="J3" s="92"/>
      <c r="K3"/>
      <c r="L3"/>
      <c r="M3"/>
      <c r="N3"/>
      <c r="O3"/>
      <c r="P3"/>
      <c r="Q3"/>
      <c r="R3"/>
      <c r="S3"/>
      <c r="T3"/>
      <c r="AIM3" s="48"/>
      <c r="AIN3" s="48"/>
      <c r="AIO3" s="48"/>
      <c r="AIP3" s="48"/>
      <c r="AIQ3" s="48"/>
      <c r="AIR3" s="48"/>
      <c r="AIS3" s="48"/>
      <c r="AIT3" s="48"/>
      <c r="AIU3" s="48"/>
      <c r="AIV3" s="48"/>
      <c r="AIW3" s="48"/>
      <c r="AIX3" s="48"/>
      <c r="AIY3" s="48"/>
      <c r="AIZ3" s="48"/>
    </row>
    <row r="4" spans="1:936" ht="28.15" customHeight="1" x14ac:dyDescent="0.3">
      <c r="A4" s="48"/>
      <c r="B4" s="93" t="s">
        <v>137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48"/>
      <c r="N4"/>
      <c r="O4"/>
      <c r="P4"/>
      <c r="Q4"/>
      <c r="R4"/>
      <c r="S4"/>
      <c r="T4"/>
      <c r="AIM4" s="48"/>
      <c r="AIN4" s="48"/>
      <c r="AIO4" s="48"/>
      <c r="AIP4" s="48"/>
      <c r="AIQ4" s="48"/>
      <c r="AIR4" s="48"/>
      <c r="AIS4" s="48"/>
      <c r="AIT4" s="48"/>
      <c r="AIU4" s="48"/>
      <c r="AIV4" s="48"/>
      <c r="AIW4" s="48"/>
      <c r="AIX4" s="48"/>
      <c r="AIY4" s="48"/>
      <c r="AIZ4" s="48"/>
    </row>
    <row r="5" spans="1:936" ht="15" customHeight="1" x14ac:dyDescent="0.25">
      <c r="A5" s="49" t="s">
        <v>138</v>
      </c>
      <c r="B5" s="49" t="s">
        <v>0</v>
      </c>
      <c r="C5" s="49" t="s">
        <v>1</v>
      </c>
      <c r="D5" s="49" t="s">
        <v>2</v>
      </c>
      <c r="E5" s="50" t="s">
        <v>139</v>
      </c>
      <c r="F5" s="50" t="s">
        <v>140</v>
      </c>
      <c r="G5" s="49" t="s">
        <v>3</v>
      </c>
      <c r="H5" s="50" t="s">
        <v>140</v>
      </c>
      <c r="I5" s="51" t="s">
        <v>141</v>
      </c>
      <c r="J5" s="49" t="s">
        <v>142</v>
      </c>
      <c r="K5" s="49" t="s">
        <v>143</v>
      </c>
      <c r="L5" s="49" t="s">
        <v>144</v>
      </c>
      <c r="M5" s="49" t="s">
        <v>145</v>
      </c>
      <c r="N5"/>
      <c r="O5"/>
      <c r="P5"/>
      <c r="Q5"/>
      <c r="R5"/>
      <c r="S5"/>
      <c r="T5"/>
      <c r="AIM5" s="48"/>
      <c r="AIN5" s="48"/>
      <c r="AIO5" s="48"/>
      <c r="AIP5" s="48"/>
      <c r="AIQ5" s="48"/>
      <c r="AIR5" s="48"/>
      <c r="AIS5" s="48"/>
      <c r="AIT5" s="48"/>
      <c r="AIU5" s="48"/>
      <c r="AIV5" s="48"/>
      <c r="AIW5" s="48"/>
      <c r="AIX5" s="48"/>
      <c r="AIY5" s="48"/>
      <c r="AIZ5" s="48"/>
    </row>
    <row r="6" spans="1:936" ht="15" customHeight="1" x14ac:dyDescent="0.25">
      <c r="A6" s="52"/>
      <c r="B6" s="52"/>
      <c r="C6" s="53" t="s">
        <v>146</v>
      </c>
      <c r="D6" s="48"/>
      <c r="E6" s="54"/>
      <c r="F6" s="54"/>
      <c r="G6" s="48"/>
      <c r="H6" s="55"/>
      <c r="I6" s="56"/>
      <c r="J6" s="52"/>
      <c r="K6" s="52"/>
      <c r="L6" s="52"/>
      <c r="M6" s="52"/>
      <c r="N6"/>
      <c r="O6"/>
      <c r="P6"/>
      <c r="Q6"/>
      <c r="R6"/>
      <c r="S6"/>
      <c r="T6"/>
      <c r="AIM6" s="48"/>
      <c r="AIN6" s="48"/>
      <c r="AIO6" s="48"/>
      <c r="AIP6" s="48"/>
      <c r="AIQ6" s="48"/>
      <c r="AIR6" s="48"/>
      <c r="AIS6" s="48"/>
      <c r="AIT6" s="48"/>
      <c r="AIU6" s="48"/>
      <c r="AIV6" s="48"/>
      <c r="AIW6" s="48"/>
      <c r="AIX6" s="48"/>
      <c r="AIY6" s="48"/>
      <c r="AIZ6" s="48"/>
    </row>
    <row r="7" spans="1:936" ht="15" customHeight="1" x14ac:dyDescent="0.25">
      <c r="A7" s="57">
        <v>10</v>
      </c>
      <c r="B7" s="58">
        <f>SUM(B6,1)</f>
        <v>1</v>
      </c>
      <c r="C7" s="59" t="s">
        <v>110</v>
      </c>
      <c r="D7" s="59" t="s">
        <v>40</v>
      </c>
      <c r="E7" s="60" t="s">
        <v>147</v>
      </c>
      <c r="F7" s="59" t="s">
        <v>148</v>
      </c>
      <c r="G7" s="59" t="s">
        <v>41</v>
      </c>
      <c r="H7" s="59" t="s">
        <v>149</v>
      </c>
      <c r="I7" s="59" t="s">
        <v>150</v>
      </c>
      <c r="J7" s="59" t="s">
        <v>151</v>
      </c>
      <c r="K7" s="59" t="s">
        <v>152</v>
      </c>
      <c r="L7" s="59" t="s">
        <v>42</v>
      </c>
      <c r="M7" s="59" t="s">
        <v>43</v>
      </c>
      <c r="N7"/>
      <c r="O7"/>
      <c r="P7"/>
      <c r="Q7"/>
      <c r="R7"/>
      <c r="S7"/>
      <c r="T7"/>
      <c r="AIM7" s="48"/>
      <c r="AIN7" s="48"/>
      <c r="AIO7" s="48"/>
      <c r="AIP7" s="48"/>
      <c r="AIQ7" s="48"/>
      <c r="AIR7" s="48"/>
      <c r="AIS7" s="48"/>
      <c r="AIT7" s="48"/>
      <c r="AIU7" s="48"/>
      <c r="AIV7" s="48"/>
      <c r="AIW7" s="48"/>
      <c r="AIX7" s="48"/>
      <c r="AIY7" s="48"/>
      <c r="AIZ7" s="48"/>
    </row>
    <row r="8" spans="1:936" ht="15" customHeight="1" x14ac:dyDescent="0.25">
      <c r="A8" s="57">
        <f t="shared" ref="A8:A14" si="0">SUM(A7,0.08)</f>
        <v>10.08</v>
      </c>
      <c r="B8" s="58">
        <f>SUM(B7,1)</f>
        <v>2</v>
      </c>
      <c r="C8" s="59" t="s">
        <v>44</v>
      </c>
      <c r="D8" s="59" t="s">
        <v>45</v>
      </c>
      <c r="E8" s="60" t="s">
        <v>147</v>
      </c>
      <c r="F8" s="59" t="s">
        <v>153</v>
      </c>
      <c r="G8" s="59" t="s">
        <v>46</v>
      </c>
      <c r="H8" s="59" t="s">
        <v>154</v>
      </c>
      <c r="I8" s="59" t="s">
        <v>155</v>
      </c>
      <c r="J8" s="59" t="s">
        <v>156</v>
      </c>
      <c r="K8" s="59" t="s">
        <v>157</v>
      </c>
      <c r="L8" s="59" t="s">
        <v>47</v>
      </c>
      <c r="M8" s="59" t="s">
        <v>48</v>
      </c>
      <c r="N8"/>
      <c r="O8"/>
      <c r="P8"/>
      <c r="Q8"/>
      <c r="R8"/>
      <c r="S8"/>
      <c r="T8"/>
      <c r="AIM8" s="48"/>
      <c r="AIN8" s="48"/>
      <c r="AIO8" s="48"/>
      <c r="AIP8" s="48"/>
      <c r="AIQ8" s="48"/>
      <c r="AIR8" s="48"/>
      <c r="AIS8" s="48"/>
      <c r="AIT8" s="48"/>
      <c r="AIU8" s="48"/>
      <c r="AIV8" s="48"/>
      <c r="AIW8" s="48"/>
      <c r="AIX8" s="48"/>
      <c r="AIY8" s="48"/>
      <c r="AIZ8" s="48"/>
    </row>
    <row r="9" spans="1:936" ht="15" customHeight="1" x14ac:dyDescent="0.25">
      <c r="A9" s="57">
        <f t="shared" si="0"/>
        <v>10.16</v>
      </c>
      <c r="B9" s="58">
        <f>SUM(B8,1)</f>
        <v>3</v>
      </c>
      <c r="C9" s="59" t="s">
        <v>158</v>
      </c>
      <c r="D9" s="59" t="s">
        <v>60</v>
      </c>
      <c r="E9" s="60" t="s">
        <v>159</v>
      </c>
      <c r="F9" s="59" t="s">
        <v>160</v>
      </c>
      <c r="G9" s="59" t="s">
        <v>161</v>
      </c>
      <c r="H9" s="59" t="s">
        <v>162</v>
      </c>
      <c r="I9" s="59" t="s">
        <v>150</v>
      </c>
      <c r="J9" s="59" t="s">
        <v>163</v>
      </c>
      <c r="K9" s="59" t="s">
        <v>164</v>
      </c>
      <c r="L9" s="59" t="s">
        <v>62</v>
      </c>
      <c r="M9" s="59" t="s">
        <v>63</v>
      </c>
      <c r="N9"/>
      <c r="O9"/>
      <c r="P9"/>
      <c r="Q9"/>
      <c r="R9"/>
      <c r="S9"/>
      <c r="T9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</row>
    <row r="10" spans="1:936" ht="15" customHeight="1" x14ac:dyDescent="0.25">
      <c r="A10" s="57">
        <f t="shared" si="0"/>
        <v>10.24</v>
      </c>
      <c r="B10" s="58">
        <v>4</v>
      </c>
      <c r="C10" s="59" t="s">
        <v>165</v>
      </c>
      <c r="D10" s="59" t="s">
        <v>166</v>
      </c>
      <c r="E10" s="60" t="s">
        <v>147</v>
      </c>
      <c r="F10" s="59" t="s">
        <v>167</v>
      </c>
      <c r="G10" s="59" t="s">
        <v>168</v>
      </c>
      <c r="H10" s="59" t="s">
        <v>169</v>
      </c>
      <c r="I10" s="59" t="s">
        <v>170</v>
      </c>
      <c r="J10" s="59" t="s">
        <v>171</v>
      </c>
      <c r="K10" s="59" t="s">
        <v>172</v>
      </c>
      <c r="L10" s="59" t="s">
        <v>94</v>
      </c>
      <c r="M10" s="59" t="s">
        <v>28</v>
      </c>
      <c r="N10"/>
      <c r="O10"/>
      <c r="P10"/>
      <c r="Q10"/>
      <c r="R10"/>
      <c r="S10"/>
      <c r="T10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</row>
    <row r="11" spans="1:936" ht="15" customHeight="1" x14ac:dyDescent="0.25">
      <c r="A11" s="57">
        <f t="shared" si="0"/>
        <v>10.32</v>
      </c>
      <c r="B11" s="58">
        <v>5</v>
      </c>
      <c r="C11" s="59" t="s">
        <v>173</v>
      </c>
      <c r="D11" s="59" t="s">
        <v>49</v>
      </c>
      <c r="E11" s="60" t="s">
        <v>174</v>
      </c>
      <c r="F11" s="59" t="s">
        <v>175</v>
      </c>
      <c r="G11" s="59" t="s">
        <v>50</v>
      </c>
      <c r="H11" s="59" t="s">
        <v>176</v>
      </c>
      <c r="I11" s="59" t="s">
        <v>177</v>
      </c>
      <c r="J11" s="59" t="s">
        <v>178</v>
      </c>
      <c r="K11" s="59" t="s">
        <v>179</v>
      </c>
      <c r="L11" s="59" t="s">
        <v>42</v>
      </c>
      <c r="M11" s="59" t="s">
        <v>43</v>
      </c>
      <c r="N11"/>
      <c r="O11"/>
      <c r="P11"/>
      <c r="Q11"/>
      <c r="R11"/>
      <c r="S11"/>
      <c r="T11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</row>
    <row r="12" spans="1:936" ht="15" customHeight="1" x14ac:dyDescent="0.25">
      <c r="A12" s="57">
        <f t="shared" si="0"/>
        <v>10.4</v>
      </c>
      <c r="B12" s="58">
        <f>SUM(B11,1)</f>
        <v>6</v>
      </c>
      <c r="C12" s="59" t="s">
        <v>22</v>
      </c>
      <c r="D12" s="59" t="s">
        <v>23</v>
      </c>
      <c r="E12" s="60" t="s">
        <v>147</v>
      </c>
      <c r="F12" s="59" t="s">
        <v>180</v>
      </c>
      <c r="G12" s="59" t="s">
        <v>26</v>
      </c>
      <c r="H12" s="59" t="s">
        <v>176</v>
      </c>
      <c r="I12" s="59" t="s">
        <v>181</v>
      </c>
      <c r="J12" s="59" t="s">
        <v>182</v>
      </c>
      <c r="K12" s="59" t="s">
        <v>183</v>
      </c>
      <c r="L12" s="59" t="s">
        <v>27</v>
      </c>
      <c r="M12" s="59" t="s">
        <v>25</v>
      </c>
      <c r="N12"/>
      <c r="O12"/>
      <c r="P12"/>
      <c r="Q12"/>
      <c r="R12"/>
      <c r="S12"/>
      <c r="T12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</row>
    <row r="13" spans="1:936" ht="15" customHeight="1" x14ac:dyDescent="0.25">
      <c r="A13" s="57">
        <f t="shared" si="0"/>
        <v>10.48</v>
      </c>
      <c r="B13" s="61">
        <f>SUM(B12,1)</f>
        <v>7</v>
      </c>
      <c r="C13" s="59" t="s">
        <v>29</v>
      </c>
      <c r="D13" s="59" t="s">
        <v>30</v>
      </c>
      <c r="E13" s="60" t="s">
        <v>147</v>
      </c>
      <c r="F13" s="59" t="s">
        <v>184</v>
      </c>
      <c r="G13" s="59" t="s">
        <v>31</v>
      </c>
      <c r="H13" s="59" t="s">
        <v>154</v>
      </c>
      <c r="I13" s="59" t="s">
        <v>185</v>
      </c>
      <c r="J13" s="59" t="s">
        <v>186</v>
      </c>
      <c r="K13" s="59" t="s">
        <v>187</v>
      </c>
      <c r="L13" s="59" t="s">
        <v>32</v>
      </c>
      <c r="M13" s="59" t="s">
        <v>33</v>
      </c>
      <c r="N13"/>
      <c r="O13"/>
      <c r="P13"/>
      <c r="Q13"/>
      <c r="R13"/>
      <c r="S13"/>
      <c r="T13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</row>
    <row r="14" spans="1:936" ht="15" customHeight="1" x14ac:dyDescent="0.25">
      <c r="A14" s="57">
        <f t="shared" si="0"/>
        <v>10.56</v>
      </c>
      <c r="B14" s="61">
        <f>SUM(B13,1)</f>
        <v>8</v>
      </c>
      <c r="C14" s="59" t="s">
        <v>35</v>
      </c>
      <c r="D14" s="59" t="s">
        <v>36</v>
      </c>
      <c r="E14" s="60" t="s">
        <v>147</v>
      </c>
      <c r="F14" s="59" t="s">
        <v>188</v>
      </c>
      <c r="G14" s="59" t="s">
        <v>37</v>
      </c>
      <c r="H14" s="59" t="s">
        <v>154</v>
      </c>
      <c r="I14" s="59" t="s">
        <v>170</v>
      </c>
      <c r="J14" s="59" t="s">
        <v>189</v>
      </c>
      <c r="K14" s="59" t="s">
        <v>190</v>
      </c>
      <c r="L14" s="59" t="s">
        <v>38</v>
      </c>
      <c r="M14" s="59" t="s">
        <v>39</v>
      </c>
      <c r="N14"/>
      <c r="O14"/>
      <c r="P14"/>
      <c r="Q14"/>
      <c r="R14"/>
      <c r="S14"/>
      <c r="T14"/>
      <c r="AIM14" s="48"/>
      <c r="AIN14" s="48"/>
      <c r="AIO14" s="48"/>
      <c r="AIP14" s="48"/>
      <c r="AIQ14" s="48"/>
      <c r="AIR14" s="48"/>
      <c r="AIS14" s="48"/>
      <c r="AIT14" s="48"/>
      <c r="AIU14" s="48"/>
      <c r="AIV14" s="48"/>
      <c r="AIW14" s="48"/>
      <c r="AIX14" s="48"/>
      <c r="AIY14" s="48"/>
      <c r="AIZ14" s="48"/>
    </row>
    <row r="15" spans="1:936" ht="15" customHeight="1" x14ac:dyDescent="0.25">
      <c r="A15" s="62"/>
      <c r="B15" s="63"/>
      <c r="C15" s="64" t="s">
        <v>191</v>
      </c>
      <c r="D15"/>
      <c r="E15" s="6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AIM15" s="48"/>
      <c r="AIN15" s="48"/>
      <c r="AIO15" s="48"/>
      <c r="AIP15" s="48"/>
      <c r="AIQ15" s="48"/>
      <c r="AIR15" s="48"/>
      <c r="AIS15" s="48"/>
      <c r="AIT15" s="48"/>
      <c r="AIU15" s="48"/>
      <c r="AIV15" s="48"/>
      <c r="AIW15" s="48"/>
      <c r="AIX15" s="48"/>
      <c r="AIY15" s="48"/>
      <c r="AIZ15" s="48"/>
    </row>
    <row r="16" spans="1:936" ht="15" customHeight="1" x14ac:dyDescent="0.25">
      <c r="A16" s="62"/>
      <c r="B16" s="63"/>
      <c r="C16" s="11" t="s">
        <v>192</v>
      </c>
      <c r="D16" s="48"/>
      <c r="E16" s="54"/>
      <c r="F16" s="54"/>
      <c r="G16" s="66"/>
      <c r="H16" s="54"/>
      <c r="I16" s="48"/>
      <c r="J16" s="48"/>
      <c r="K16" s="48"/>
      <c r="L16" s="48"/>
      <c r="M16" s="48"/>
      <c r="N16"/>
      <c r="O16"/>
      <c r="P16"/>
      <c r="Q16"/>
      <c r="R16"/>
      <c r="S16"/>
      <c r="T16"/>
      <c r="AIM16" s="48"/>
      <c r="AIN16" s="48"/>
      <c r="AIO16" s="48"/>
      <c r="AIP16" s="48"/>
      <c r="AIQ16" s="48"/>
      <c r="AIR16" s="48"/>
      <c r="AIS16" s="48"/>
      <c r="AIT16" s="48"/>
      <c r="AIU16" s="48"/>
      <c r="AIV16" s="48"/>
      <c r="AIW16" s="48"/>
      <c r="AIX16" s="48"/>
      <c r="AIY16" s="48"/>
      <c r="AIZ16" s="48"/>
    </row>
    <row r="17" spans="1:936" ht="15" customHeight="1" x14ac:dyDescent="0.25">
      <c r="A17" s="57">
        <v>11.09</v>
      </c>
      <c r="B17" s="58">
        <f>SUM(B16,1)</f>
        <v>1</v>
      </c>
      <c r="C17" s="59" t="s">
        <v>97</v>
      </c>
      <c r="D17" s="59" t="s">
        <v>98</v>
      </c>
      <c r="E17" s="60" t="s">
        <v>193</v>
      </c>
      <c r="F17" s="59" t="s">
        <v>194</v>
      </c>
      <c r="G17" s="59" t="s">
        <v>99</v>
      </c>
      <c r="H17" s="59" t="s">
        <v>160</v>
      </c>
      <c r="I17" s="59" t="s">
        <v>195</v>
      </c>
      <c r="J17" s="59" t="s">
        <v>196</v>
      </c>
      <c r="K17" s="59" t="s">
        <v>197</v>
      </c>
      <c r="L17" s="59" t="s">
        <v>100</v>
      </c>
      <c r="M17" s="59"/>
      <c r="N17"/>
      <c r="O17"/>
      <c r="P17"/>
      <c r="Q17"/>
      <c r="R17"/>
      <c r="S17"/>
      <c r="T17"/>
      <c r="AIM17" s="48"/>
      <c r="AIN17" s="48"/>
      <c r="AIO17" s="48"/>
      <c r="AIP17" s="48"/>
      <c r="AIQ17" s="48"/>
      <c r="AIR17" s="48"/>
      <c r="AIS17" s="48"/>
      <c r="AIT17" s="48"/>
      <c r="AIU17" s="48"/>
      <c r="AIV17" s="48"/>
      <c r="AIW17" s="48"/>
      <c r="AIX17" s="48"/>
      <c r="AIY17" s="48"/>
      <c r="AIZ17" s="48"/>
    </row>
    <row r="18" spans="1:936" ht="15" customHeight="1" x14ac:dyDescent="0.25">
      <c r="A18" s="48"/>
      <c r="B18" s="48"/>
      <c r="C18" s="53" t="s">
        <v>198</v>
      </c>
      <c r="D18" s="48"/>
      <c r="E18" s="54"/>
      <c r="F18" s="54"/>
      <c r="G18" s="66"/>
      <c r="H18" s="54"/>
      <c r="I18" s="48"/>
      <c r="J18" s="48"/>
      <c r="K18" s="48"/>
      <c r="L18" s="48"/>
      <c r="M18" s="48"/>
      <c r="N18"/>
      <c r="O18"/>
      <c r="P18"/>
      <c r="Q18"/>
      <c r="R18"/>
      <c r="S18"/>
      <c r="T18"/>
      <c r="AIM18" s="48"/>
      <c r="AIN18" s="48"/>
      <c r="AIO18" s="48"/>
      <c r="AIP18" s="48"/>
      <c r="AIQ18" s="48"/>
      <c r="AIR18" s="48"/>
      <c r="AIS18" s="48"/>
      <c r="AIT18" s="48"/>
      <c r="AIU18" s="48"/>
      <c r="AIV18" s="48"/>
      <c r="AIW18" s="48"/>
      <c r="AIX18" s="48"/>
      <c r="AIY18" s="48"/>
      <c r="AIZ18" s="48"/>
    </row>
    <row r="19" spans="1:936" ht="15" customHeight="1" x14ac:dyDescent="0.25">
      <c r="A19" s="57">
        <v>11.16</v>
      </c>
      <c r="B19" s="58">
        <v>1</v>
      </c>
      <c r="C19" s="59" t="s">
        <v>75</v>
      </c>
      <c r="D19" s="59" t="s">
        <v>76</v>
      </c>
      <c r="E19" s="60" t="s">
        <v>12</v>
      </c>
      <c r="F19" s="59" t="s">
        <v>199</v>
      </c>
      <c r="G19" s="59" t="s">
        <v>77</v>
      </c>
      <c r="H19" s="59" t="s">
        <v>149</v>
      </c>
      <c r="I19" s="59" t="s">
        <v>150</v>
      </c>
      <c r="J19" s="59" t="s">
        <v>200</v>
      </c>
      <c r="K19" s="59" t="s">
        <v>157</v>
      </c>
      <c r="L19" s="59" t="s">
        <v>78</v>
      </c>
      <c r="M19" s="59" t="s">
        <v>79</v>
      </c>
      <c r="N19"/>
      <c r="O19"/>
      <c r="P19"/>
      <c r="Q19"/>
      <c r="R19"/>
      <c r="S19"/>
      <c r="T19"/>
      <c r="AIM19" s="48"/>
      <c r="AIN19" s="48"/>
      <c r="AIO19" s="48"/>
      <c r="AIP19" s="48"/>
      <c r="AIQ19" s="48"/>
      <c r="AIR19" s="48"/>
      <c r="AIS19" s="48"/>
      <c r="AIT19" s="48"/>
      <c r="AIU19" s="48"/>
      <c r="AIV19" s="48"/>
      <c r="AIW19" s="48"/>
      <c r="AIX19" s="48"/>
      <c r="AIY19" s="48"/>
      <c r="AIZ19" s="48"/>
    </row>
    <row r="20" spans="1:936" ht="15" customHeight="1" x14ac:dyDescent="0.25">
      <c r="A20" s="48"/>
      <c r="B20" s="48"/>
      <c r="C20" s="64" t="s">
        <v>201</v>
      </c>
      <c r="D20" s="48"/>
      <c r="E20" s="54"/>
      <c r="F20" s="54"/>
      <c r="G20" s="48"/>
      <c r="H20" s="54"/>
      <c r="I20" s="66"/>
      <c r="J20" s="48"/>
      <c r="K20" s="48"/>
      <c r="L20" s="48"/>
      <c r="M20" s="48"/>
      <c r="N20"/>
      <c r="O20"/>
      <c r="P20"/>
      <c r="Q20"/>
      <c r="R20"/>
      <c r="S20"/>
      <c r="T20"/>
      <c r="AIM20" s="48"/>
      <c r="AIN20" s="48"/>
      <c r="AIO20" s="48"/>
      <c r="AIP20" s="48"/>
      <c r="AIQ20" s="48"/>
      <c r="AIR20" s="48"/>
      <c r="AIS20" s="48"/>
      <c r="AIT20" s="48"/>
      <c r="AIU20" s="48"/>
      <c r="AIV20" s="48"/>
      <c r="AIW20" s="48"/>
      <c r="AIX20" s="48"/>
      <c r="AIY20" s="48"/>
      <c r="AIZ20" s="48"/>
    </row>
    <row r="21" spans="1:936" ht="15" customHeight="1" x14ac:dyDescent="0.25">
      <c r="A21" s="48"/>
      <c r="B21" s="48"/>
      <c r="C21" s="53" t="s">
        <v>202</v>
      </c>
      <c r="D21" s="48"/>
      <c r="E21" s="54"/>
      <c r="F21" s="54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AIM21" s="48"/>
      <c r="AIN21" s="48"/>
      <c r="AIO21" s="48"/>
      <c r="AIP21" s="48"/>
      <c r="AIQ21" s="48"/>
      <c r="AIR21" s="48"/>
      <c r="AIS21" s="48"/>
      <c r="AIT21" s="48"/>
      <c r="AIU21" s="48"/>
      <c r="AIV21" s="48"/>
      <c r="AIW21" s="48"/>
      <c r="AIX21" s="48"/>
      <c r="AIY21" s="48"/>
      <c r="AIZ21" s="48"/>
    </row>
    <row r="22" spans="1:936" ht="15" customHeight="1" x14ac:dyDescent="0.25">
      <c r="A22" s="57">
        <v>11.48</v>
      </c>
      <c r="B22" s="58">
        <v>1</v>
      </c>
      <c r="C22" s="59" t="s">
        <v>203</v>
      </c>
      <c r="D22" s="59" t="s">
        <v>204</v>
      </c>
      <c r="E22" s="60" t="s">
        <v>159</v>
      </c>
      <c r="F22" s="59" t="s">
        <v>169</v>
      </c>
      <c r="G22" s="59" t="s">
        <v>71</v>
      </c>
      <c r="H22" s="59" t="s">
        <v>149</v>
      </c>
      <c r="I22" s="59" t="s">
        <v>205</v>
      </c>
      <c r="J22" s="59" t="s">
        <v>206</v>
      </c>
      <c r="K22" s="59" t="s">
        <v>207</v>
      </c>
      <c r="L22" s="59" t="s">
        <v>208</v>
      </c>
      <c r="M22" s="59" t="s">
        <v>48</v>
      </c>
      <c r="N22"/>
      <c r="O22"/>
      <c r="P22"/>
      <c r="Q22"/>
      <c r="R22"/>
      <c r="S22"/>
      <c r="T22"/>
      <c r="AIM22" s="48"/>
      <c r="AIN22" s="48"/>
      <c r="AIO22" s="48"/>
      <c r="AIP22" s="48"/>
      <c r="AIQ22" s="48"/>
      <c r="AIR22" s="48"/>
      <c r="AIS22" s="48"/>
      <c r="AIT22" s="48"/>
      <c r="AIU22" s="48"/>
      <c r="AIV22" s="48"/>
      <c r="AIW22" s="48"/>
      <c r="AIX22" s="48"/>
      <c r="AIY22" s="48"/>
      <c r="AIZ22" s="48"/>
    </row>
    <row r="23" spans="1:936" ht="15" customHeight="1" x14ac:dyDescent="0.25">
      <c r="A23" s="57">
        <f>SUM(A22,0.08)</f>
        <v>11.56</v>
      </c>
      <c r="B23" s="58">
        <v>2</v>
      </c>
      <c r="C23" s="59" t="s">
        <v>209</v>
      </c>
      <c r="D23" s="59" t="s">
        <v>210</v>
      </c>
      <c r="E23" s="60" t="s">
        <v>159</v>
      </c>
      <c r="F23" s="59" t="s">
        <v>211</v>
      </c>
      <c r="G23" s="59" t="s">
        <v>212</v>
      </c>
      <c r="H23" s="59" t="s">
        <v>154</v>
      </c>
      <c r="I23" s="59" t="s">
        <v>213</v>
      </c>
      <c r="J23" s="59" t="s">
        <v>214</v>
      </c>
      <c r="K23" s="59" t="s">
        <v>215</v>
      </c>
      <c r="L23" s="59" t="s">
        <v>216</v>
      </c>
      <c r="M23" s="59" t="s">
        <v>48</v>
      </c>
      <c r="N23"/>
      <c r="O23"/>
      <c r="P23"/>
      <c r="Q23"/>
      <c r="R23"/>
      <c r="S23"/>
      <c r="T23"/>
      <c r="AIM23" s="48"/>
      <c r="AIN23" s="48"/>
      <c r="AIO23" s="48"/>
      <c r="AIP23" s="48"/>
      <c r="AIQ23" s="48"/>
      <c r="AIR23" s="48"/>
      <c r="AIS23" s="48"/>
      <c r="AIT23" s="48"/>
      <c r="AIU23" s="48"/>
      <c r="AIV23" s="48"/>
      <c r="AIW23" s="48"/>
      <c r="AIX23" s="48"/>
      <c r="AIY23" s="48"/>
      <c r="AIZ23" s="48"/>
    </row>
    <row r="24" spans="1:936" ht="15" customHeight="1" x14ac:dyDescent="0.25">
      <c r="A24" s="57">
        <v>12.04</v>
      </c>
      <c r="B24" s="58">
        <v>3</v>
      </c>
      <c r="C24" s="59" t="s">
        <v>158</v>
      </c>
      <c r="D24" s="59" t="s">
        <v>60</v>
      </c>
      <c r="E24" s="60" t="s">
        <v>159</v>
      </c>
      <c r="F24" s="59" t="s">
        <v>160</v>
      </c>
      <c r="G24" s="59" t="s">
        <v>61</v>
      </c>
      <c r="H24" s="59" t="s">
        <v>217</v>
      </c>
      <c r="I24" s="59" t="s">
        <v>150</v>
      </c>
      <c r="J24" s="59" t="s">
        <v>161</v>
      </c>
      <c r="K24" s="59" t="s">
        <v>218</v>
      </c>
      <c r="L24" s="59" t="s">
        <v>62</v>
      </c>
      <c r="M24" s="59" t="s">
        <v>63</v>
      </c>
      <c r="N24"/>
      <c r="O24"/>
      <c r="P24"/>
      <c r="Q24"/>
      <c r="R24"/>
      <c r="S24"/>
      <c r="T24"/>
      <c r="AIM24" s="48"/>
      <c r="AIN24" s="48"/>
      <c r="AIO24" s="48"/>
      <c r="AIP24" s="48"/>
      <c r="AIQ24" s="48"/>
      <c r="AIR24" s="48"/>
      <c r="AIS24" s="48"/>
      <c r="AIT24" s="48"/>
      <c r="AIU24" s="48"/>
      <c r="AIV24" s="48"/>
      <c r="AIW24" s="48"/>
      <c r="AIX24" s="48"/>
      <c r="AIY24" s="48"/>
      <c r="AIZ24" s="48"/>
    </row>
    <row r="25" spans="1:936" ht="15" customHeight="1" x14ac:dyDescent="0.25">
      <c r="A25" s="57">
        <f>SUM(A24,0.08)</f>
        <v>12.12</v>
      </c>
      <c r="B25" s="58">
        <v>4</v>
      </c>
      <c r="C25" s="59" t="s">
        <v>93</v>
      </c>
      <c r="D25" s="59" t="s">
        <v>64</v>
      </c>
      <c r="E25" s="60" t="s">
        <v>159</v>
      </c>
      <c r="F25" s="59" t="s">
        <v>169</v>
      </c>
      <c r="G25" s="59" t="s">
        <v>65</v>
      </c>
      <c r="H25" s="59" t="s">
        <v>175</v>
      </c>
      <c r="I25" s="59" t="s">
        <v>170</v>
      </c>
      <c r="J25" s="59" t="s">
        <v>219</v>
      </c>
      <c r="K25" s="59"/>
      <c r="L25" s="59" t="s">
        <v>66</v>
      </c>
      <c r="M25" s="59" t="s">
        <v>48</v>
      </c>
      <c r="N25"/>
      <c r="O25"/>
      <c r="P25"/>
      <c r="Q25"/>
      <c r="R25"/>
      <c r="S25"/>
      <c r="T25"/>
      <c r="AIM25" s="48"/>
      <c r="AIN25" s="48"/>
      <c r="AIO25" s="48"/>
      <c r="AIP25" s="48"/>
      <c r="AIQ25" s="48"/>
      <c r="AIR25" s="48"/>
      <c r="AIS25" s="48"/>
      <c r="AIT25" s="48"/>
      <c r="AIU25" s="48"/>
      <c r="AIV25" s="48"/>
      <c r="AIW25" s="48"/>
      <c r="AIX25" s="48"/>
      <c r="AIY25" s="48"/>
      <c r="AIZ25" s="48"/>
    </row>
    <row r="26" spans="1:936" ht="15" customHeight="1" x14ac:dyDescent="0.25">
      <c r="A26"/>
      <c r="B26"/>
      <c r="C26" s="64" t="s">
        <v>191</v>
      </c>
      <c r="D26"/>
      <c r="E26" s="6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AIM26" s="48"/>
      <c r="AIN26" s="48"/>
      <c r="AIO26" s="48"/>
      <c r="AIP26" s="48"/>
      <c r="AIQ26" s="48"/>
      <c r="AIR26" s="48"/>
      <c r="AIS26" s="48"/>
      <c r="AIT26" s="48"/>
      <c r="AIU26" s="48"/>
      <c r="AIV26" s="48"/>
      <c r="AIW26" s="48"/>
      <c r="AIX26" s="48"/>
      <c r="AIY26" s="48"/>
      <c r="AIZ26" s="48"/>
    </row>
    <row r="27" spans="1:936" ht="15" customHeight="1" x14ac:dyDescent="0.25">
      <c r="A27" s="48"/>
      <c r="B27" s="48"/>
      <c r="C27" s="53" t="s">
        <v>198</v>
      </c>
      <c r="D27" s="48"/>
      <c r="E27" s="54"/>
      <c r="F27" s="54"/>
      <c r="G27" s="66"/>
      <c r="H27" s="54"/>
      <c r="I27" s="48"/>
      <c r="J27" s="48"/>
      <c r="K27" s="48"/>
      <c r="L27" s="48"/>
      <c r="M27" s="48"/>
      <c r="N27"/>
      <c r="O27"/>
      <c r="P27"/>
      <c r="Q27"/>
      <c r="R27"/>
      <c r="S27"/>
      <c r="T27"/>
      <c r="AIM27" s="48"/>
      <c r="AIN27" s="48"/>
      <c r="AIO27" s="48"/>
      <c r="AIP27" s="48"/>
      <c r="AIQ27" s="48"/>
      <c r="AIR27" s="48"/>
      <c r="AIS27" s="48"/>
      <c r="AIT27" s="48"/>
      <c r="AIU27" s="48"/>
      <c r="AIV27" s="48"/>
      <c r="AIW27" s="48"/>
      <c r="AIX27" s="48"/>
      <c r="AIY27" s="48"/>
      <c r="AIZ27" s="48"/>
    </row>
    <row r="28" spans="1:936" ht="15" customHeight="1" x14ac:dyDescent="0.25">
      <c r="A28" s="57">
        <v>12.25</v>
      </c>
      <c r="B28" s="58">
        <v>2</v>
      </c>
      <c r="C28" s="59" t="s">
        <v>72</v>
      </c>
      <c r="D28" s="59" t="s">
        <v>52</v>
      </c>
      <c r="E28" s="60" t="s">
        <v>12</v>
      </c>
      <c r="F28" s="59" t="s">
        <v>160</v>
      </c>
      <c r="G28" s="59" t="s">
        <v>73</v>
      </c>
      <c r="H28" s="59" t="s">
        <v>217</v>
      </c>
      <c r="I28" s="59" t="s">
        <v>150</v>
      </c>
      <c r="J28" s="59" t="s">
        <v>220</v>
      </c>
      <c r="K28" s="59" t="s">
        <v>221</v>
      </c>
      <c r="L28" s="59" t="s">
        <v>74</v>
      </c>
      <c r="M28" s="59" t="s">
        <v>53</v>
      </c>
      <c r="N28"/>
      <c r="O28"/>
      <c r="P28"/>
      <c r="Q28"/>
      <c r="R28"/>
      <c r="S28"/>
      <c r="T28"/>
      <c r="AIM28" s="48"/>
      <c r="AIN28" s="48"/>
      <c r="AIO28" s="48"/>
      <c r="AIP28" s="48"/>
      <c r="AIQ28" s="48"/>
      <c r="AIR28" s="48"/>
      <c r="AIS28" s="48"/>
      <c r="AIT28" s="48"/>
      <c r="AIU28" s="48"/>
      <c r="AIV28" s="48"/>
      <c r="AIW28" s="48"/>
      <c r="AIX28" s="48"/>
      <c r="AIY28" s="48"/>
      <c r="AIZ28" s="48"/>
    </row>
    <row r="29" spans="1:936" ht="15" customHeight="1" x14ac:dyDescent="0.25">
      <c r="A29" s="57">
        <f>SUM(A28,0.07)</f>
        <v>12.32</v>
      </c>
      <c r="B29" s="58">
        <v>3</v>
      </c>
      <c r="C29" s="59" t="s">
        <v>75</v>
      </c>
      <c r="D29" s="59" t="s">
        <v>76</v>
      </c>
      <c r="E29" s="60" t="s">
        <v>12</v>
      </c>
      <c r="F29" s="59" t="s">
        <v>199</v>
      </c>
      <c r="G29" s="59" t="s">
        <v>80</v>
      </c>
      <c r="H29" s="59" t="s">
        <v>154</v>
      </c>
      <c r="I29" s="59" t="s">
        <v>150</v>
      </c>
      <c r="J29" s="59" t="s">
        <v>200</v>
      </c>
      <c r="K29" s="59" t="s">
        <v>222</v>
      </c>
      <c r="L29" s="59" t="s">
        <v>78</v>
      </c>
      <c r="M29" s="59" t="s">
        <v>79</v>
      </c>
      <c r="N29"/>
      <c r="O29"/>
      <c r="P29"/>
      <c r="Q29"/>
      <c r="R29"/>
      <c r="S29"/>
      <c r="T29"/>
      <c r="AIM29" s="48"/>
      <c r="AIN29" s="48"/>
      <c r="AIO29" s="48"/>
      <c r="AIP29" s="48"/>
      <c r="AIQ29" s="48"/>
      <c r="AIR29" s="48"/>
      <c r="AIS29" s="48"/>
      <c r="AIT29" s="48"/>
      <c r="AIU29" s="48"/>
      <c r="AIV29" s="48"/>
      <c r="AIW29" s="48"/>
      <c r="AIX29" s="48"/>
      <c r="AIY29" s="48"/>
      <c r="AIZ29" s="48"/>
    </row>
    <row r="30" spans="1:936" ht="15" customHeight="1" x14ac:dyDescent="0.25">
      <c r="A30" s="57">
        <f>SUM(A29,0.07)</f>
        <v>12.39</v>
      </c>
      <c r="B30" s="58">
        <v>4</v>
      </c>
      <c r="C30" s="59" t="s">
        <v>223</v>
      </c>
      <c r="D30" s="59" t="s">
        <v>224</v>
      </c>
      <c r="E30" s="60" t="s">
        <v>12</v>
      </c>
      <c r="F30" s="59" t="s">
        <v>199</v>
      </c>
      <c r="G30" s="59" t="s">
        <v>225</v>
      </c>
      <c r="H30" s="59" t="s">
        <v>226</v>
      </c>
      <c r="I30" s="59" t="s">
        <v>227</v>
      </c>
      <c r="J30" s="59"/>
      <c r="K30" s="59"/>
      <c r="L30" s="59" t="s">
        <v>228</v>
      </c>
      <c r="M30" s="59" t="s">
        <v>134</v>
      </c>
      <c r="N30"/>
      <c r="O30"/>
      <c r="P30"/>
      <c r="Q30"/>
      <c r="R30"/>
      <c r="S30"/>
      <c r="T30"/>
      <c r="AIM30" s="48"/>
      <c r="AIN30" s="48"/>
      <c r="AIO30" s="48"/>
      <c r="AIP30" s="48"/>
      <c r="AIQ30" s="48"/>
      <c r="AIR30" s="48"/>
      <c r="AIS30" s="48"/>
      <c r="AIT30" s="48"/>
      <c r="AIU30" s="48"/>
      <c r="AIV30" s="48"/>
      <c r="AIW30" s="48"/>
      <c r="AIX30" s="48"/>
      <c r="AIY30" s="48"/>
      <c r="AIZ30" s="48"/>
    </row>
    <row r="31" spans="1:936" ht="15" customHeight="1" x14ac:dyDescent="0.25">
      <c r="A31"/>
      <c r="B31"/>
      <c r="C31" s="48" t="s">
        <v>229</v>
      </c>
      <c r="D31"/>
      <c r="E31" s="65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AIM31" s="48"/>
      <c r="AIN31" s="48"/>
      <c r="AIO31" s="48"/>
      <c r="AIP31" s="48"/>
      <c r="AIQ31" s="48"/>
      <c r="AIR31" s="48"/>
      <c r="AIS31" s="48"/>
      <c r="AIT31" s="48"/>
      <c r="AIU31" s="48"/>
      <c r="AIV31" s="48"/>
      <c r="AIW31" s="48"/>
      <c r="AIX31" s="48"/>
      <c r="AIY31" s="48"/>
      <c r="AIZ31" s="48"/>
    </row>
    <row r="32" spans="1:936" ht="15" customHeight="1" x14ac:dyDescent="0.25">
      <c r="A32"/>
      <c r="B32"/>
      <c r="C32"/>
      <c r="D32"/>
      <c r="E32" s="65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AIM32" s="48"/>
      <c r="AIN32" s="48"/>
      <c r="AIO32" s="48"/>
      <c r="AIP32" s="48"/>
      <c r="AIQ32" s="48"/>
      <c r="AIR32" s="48"/>
      <c r="AIS32" s="48"/>
      <c r="AIT32" s="48"/>
      <c r="AIU32" s="48"/>
      <c r="AIV32" s="48"/>
      <c r="AIW32" s="48"/>
      <c r="AIX32" s="48"/>
      <c r="AIY32" s="48"/>
      <c r="AIZ32" s="48"/>
    </row>
    <row r="33" spans="1:936" ht="15" customHeight="1" x14ac:dyDescent="0.25">
      <c r="A33"/>
      <c r="B33"/>
      <c r="C33" s="53" t="s">
        <v>230</v>
      </c>
      <c r="D33"/>
      <c r="E33" s="65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AIM33" s="48"/>
      <c r="AIN33" s="48"/>
      <c r="AIO33" s="48"/>
      <c r="AIP33" s="48"/>
      <c r="AIQ33" s="48"/>
      <c r="AIR33" s="48"/>
      <c r="AIS33" s="48"/>
      <c r="AIT33" s="48"/>
      <c r="AIU33" s="48"/>
      <c r="AIV33" s="48"/>
      <c r="AIW33" s="48"/>
      <c r="AIX33" s="48"/>
      <c r="AIY33" s="48"/>
      <c r="AIZ33" s="48"/>
    </row>
    <row r="34" spans="1:936" ht="15" customHeight="1" x14ac:dyDescent="0.25">
      <c r="A34" s="57">
        <v>13.16</v>
      </c>
      <c r="B34" s="58">
        <v>1</v>
      </c>
      <c r="C34" s="59" t="s">
        <v>231</v>
      </c>
      <c r="D34" s="59" t="s">
        <v>232</v>
      </c>
      <c r="E34" s="60" t="s">
        <v>233</v>
      </c>
      <c r="F34" s="59" t="s">
        <v>234</v>
      </c>
      <c r="G34" s="59" t="s">
        <v>235</v>
      </c>
      <c r="H34" s="59" t="s">
        <v>236</v>
      </c>
      <c r="I34" s="59" t="s">
        <v>237</v>
      </c>
      <c r="J34" s="59" t="s">
        <v>238</v>
      </c>
      <c r="K34" s="59" t="s">
        <v>172</v>
      </c>
      <c r="L34" s="59" t="s">
        <v>239</v>
      </c>
      <c r="M34" s="59" t="s">
        <v>240</v>
      </c>
      <c r="N34"/>
      <c r="O34"/>
      <c r="P34"/>
      <c r="Q34"/>
      <c r="R34"/>
      <c r="S34"/>
      <c r="T34"/>
      <c r="AIM34" s="48"/>
      <c r="AIN34" s="48"/>
      <c r="AIO34" s="48"/>
      <c r="AIP34" s="48"/>
      <c r="AIQ34" s="48"/>
      <c r="AIR34" s="48"/>
      <c r="AIS34" s="48"/>
      <c r="AIT34" s="48"/>
      <c r="AIU34" s="48"/>
      <c r="AIV34" s="48"/>
      <c r="AIW34" s="48"/>
      <c r="AIX34" s="48"/>
      <c r="AIY34" s="48"/>
      <c r="AIZ34" s="48"/>
    </row>
    <row r="35" spans="1:936" ht="15" customHeight="1" x14ac:dyDescent="0.25">
      <c r="A35" s="57">
        <f>SUM(A34,0.08)</f>
        <v>13.24</v>
      </c>
      <c r="B35" s="58">
        <v>2</v>
      </c>
      <c r="C35" s="59" t="s">
        <v>67</v>
      </c>
      <c r="D35" s="59" t="s">
        <v>68</v>
      </c>
      <c r="E35" s="60" t="s">
        <v>233</v>
      </c>
      <c r="F35" s="59" t="s">
        <v>234</v>
      </c>
      <c r="G35" s="59" t="s">
        <v>69</v>
      </c>
      <c r="H35" s="59" t="s">
        <v>226</v>
      </c>
      <c r="I35" s="59" t="s">
        <v>150</v>
      </c>
      <c r="J35" s="59" t="s">
        <v>189</v>
      </c>
      <c r="K35" s="59" t="s">
        <v>241</v>
      </c>
      <c r="L35" s="59" t="s">
        <v>70</v>
      </c>
      <c r="M35" s="59" t="s">
        <v>43</v>
      </c>
      <c r="N35"/>
      <c r="O35"/>
      <c r="P35"/>
      <c r="Q35"/>
      <c r="R35"/>
      <c r="S35"/>
      <c r="T35"/>
      <c r="AIM35" s="48"/>
      <c r="AIN35" s="48"/>
      <c r="AIO35" s="48"/>
      <c r="AIP35" s="48"/>
      <c r="AIQ35" s="48"/>
      <c r="AIR35" s="48"/>
      <c r="AIS35" s="48"/>
      <c r="AIT35" s="48"/>
      <c r="AIU35" s="48"/>
      <c r="AIV35" s="48"/>
      <c r="AIW35" s="48"/>
      <c r="AIX35" s="48"/>
      <c r="AIY35" s="48"/>
      <c r="AIZ35" s="48"/>
    </row>
    <row r="36" spans="1:936" ht="15" customHeight="1" x14ac:dyDescent="0.25">
      <c r="A36" s="57">
        <f>SUM(A35,0.08)</f>
        <v>13.32</v>
      </c>
      <c r="B36" s="58">
        <v>3</v>
      </c>
      <c r="C36" s="59" t="s">
        <v>242</v>
      </c>
      <c r="D36" s="59" t="s">
        <v>243</v>
      </c>
      <c r="E36" s="60" t="s">
        <v>233</v>
      </c>
      <c r="F36" s="59" t="s">
        <v>244</v>
      </c>
      <c r="G36" s="59" t="s">
        <v>245</v>
      </c>
      <c r="H36" s="59" t="s">
        <v>176</v>
      </c>
      <c r="I36" s="59" t="s">
        <v>246</v>
      </c>
      <c r="J36" s="59" t="s">
        <v>247</v>
      </c>
      <c r="K36" s="59" t="s">
        <v>248</v>
      </c>
      <c r="L36" s="59" t="s">
        <v>249</v>
      </c>
      <c r="M36" s="59" t="s">
        <v>250</v>
      </c>
      <c r="N36"/>
      <c r="O36"/>
      <c r="P36"/>
      <c r="Q36"/>
      <c r="R36"/>
      <c r="S36"/>
      <c r="T36"/>
      <c r="AIM36" s="48"/>
      <c r="AIN36" s="48"/>
      <c r="AIO36" s="48"/>
      <c r="AIP36" s="48"/>
      <c r="AIQ36" s="48"/>
      <c r="AIR36" s="48"/>
      <c r="AIS36" s="48"/>
      <c r="AIT36" s="48"/>
      <c r="AIU36" s="48"/>
      <c r="AIV36" s="48"/>
      <c r="AIW36" s="48"/>
      <c r="AIX36" s="48"/>
      <c r="AIY36" s="48"/>
      <c r="AIZ36" s="48"/>
    </row>
    <row r="37" spans="1:936" ht="15" customHeight="1" x14ac:dyDescent="0.25">
      <c r="A37" s="57">
        <f>SUM(A36,0.08)</f>
        <v>13.4</v>
      </c>
      <c r="B37" s="58">
        <v>4</v>
      </c>
      <c r="C37" s="59" t="s">
        <v>107</v>
      </c>
      <c r="D37" s="59" t="s">
        <v>76</v>
      </c>
      <c r="E37" s="60" t="s">
        <v>233</v>
      </c>
      <c r="F37" s="59" t="s">
        <v>188</v>
      </c>
      <c r="G37" s="59" t="s">
        <v>80</v>
      </c>
      <c r="H37" s="59" t="s">
        <v>154</v>
      </c>
      <c r="I37" s="59" t="s">
        <v>150</v>
      </c>
      <c r="J37" s="59" t="s">
        <v>200</v>
      </c>
      <c r="K37" s="59" t="s">
        <v>222</v>
      </c>
      <c r="L37" s="59" t="s">
        <v>78</v>
      </c>
      <c r="M37" s="59" t="s">
        <v>79</v>
      </c>
      <c r="N37"/>
      <c r="O37"/>
      <c r="P37"/>
      <c r="Q37"/>
      <c r="R37"/>
      <c r="S37"/>
      <c r="T37"/>
      <c r="AIM37" s="48"/>
      <c r="AIN37" s="48"/>
      <c r="AIO37" s="48"/>
      <c r="AIP37" s="48"/>
      <c r="AIQ37" s="48"/>
      <c r="AIR37" s="48"/>
      <c r="AIS37" s="48"/>
      <c r="AIT37" s="48"/>
      <c r="AIU37" s="48"/>
      <c r="AIV37" s="48"/>
      <c r="AIW37" s="48"/>
      <c r="AIX37" s="48"/>
      <c r="AIY37" s="48"/>
      <c r="AIZ37" s="48"/>
    </row>
    <row r="38" spans="1:936" ht="15" customHeight="1" x14ac:dyDescent="0.25">
      <c r="A38" s="57">
        <f>SUM(A37,0.08)</f>
        <v>13.48</v>
      </c>
      <c r="B38" s="58">
        <v>5</v>
      </c>
      <c r="C38" s="59" t="s">
        <v>51</v>
      </c>
      <c r="D38" s="59" t="s">
        <v>52</v>
      </c>
      <c r="E38" s="60" t="s">
        <v>233</v>
      </c>
      <c r="F38" s="59" t="s">
        <v>251</v>
      </c>
      <c r="G38" s="59" t="s">
        <v>252</v>
      </c>
      <c r="H38" s="59" t="s">
        <v>176</v>
      </c>
      <c r="I38" s="59" t="s">
        <v>150</v>
      </c>
      <c r="J38" s="59" t="s">
        <v>253</v>
      </c>
      <c r="K38" s="59" t="s">
        <v>254</v>
      </c>
      <c r="L38" s="59" t="s">
        <v>255</v>
      </c>
      <c r="M38" s="59" t="s">
        <v>53</v>
      </c>
      <c r="N38"/>
      <c r="O38"/>
      <c r="P38"/>
      <c r="Q38"/>
      <c r="R38"/>
      <c r="S38"/>
      <c r="T38"/>
      <c r="AIM38" s="48"/>
      <c r="AIN38" s="48"/>
      <c r="AIO38" s="48"/>
      <c r="AIP38" s="48"/>
      <c r="AIQ38" s="48"/>
      <c r="AIR38" s="48"/>
      <c r="AIS38" s="48"/>
      <c r="AIT38" s="48"/>
      <c r="AIU38" s="48"/>
      <c r="AIV38" s="48"/>
      <c r="AIW38" s="48"/>
      <c r="AIX38" s="48"/>
      <c r="AIY38" s="48"/>
      <c r="AIZ38" s="48"/>
    </row>
    <row r="39" spans="1:936" ht="15" customHeight="1" x14ac:dyDescent="0.25">
      <c r="A39" s="57">
        <f>SUM(A38,0.08)</f>
        <v>13.56</v>
      </c>
      <c r="B39" s="58">
        <v>6</v>
      </c>
      <c r="C39" s="59" t="s">
        <v>95</v>
      </c>
      <c r="D39" s="59" t="s">
        <v>256</v>
      </c>
      <c r="E39" s="60" t="s">
        <v>233</v>
      </c>
      <c r="F39" s="59" t="s">
        <v>234</v>
      </c>
      <c r="G39" s="59" t="s">
        <v>257</v>
      </c>
      <c r="H39" s="59" t="s">
        <v>217</v>
      </c>
      <c r="I39" s="59" t="s">
        <v>150</v>
      </c>
      <c r="J39" s="59" t="s">
        <v>258</v>
      </c>
      <c r="K39" s="59" t="s">
        <v>259</v>
      </c>
      <c r="L39" s="59" t="s">
        <v>53</v>
      </c>
      <c r="M39" s="59" t="s">
        <v>53</v>
      </c>
      <c r="N39"/>
      <c r="O39"/>
      <c r="P39"/>
      <c r="Q39"/>
      <c r="R39"/>
      <c r="S39"/>
      <c r="T39"/>
      <c r="AIM39" s="48"/>
      <c r="AIN39" s="48"/>
      <c r="AIO39" s="48"/>
      <c r="AIP39" s="48"/>
      <c r="AIQ39" s="48"/>
      <c r="AIR39" s="48"/>
      <c r="AIS39" s="48"/>
      <c r="AIT39" s="48"/>
      <c r="AIU39" s="48"/>
      <c r="AIV39" s="48"/>
      <c r="AIW39" s="48"/>
      <c r="AIX39" s="48"/>
      <c r="AIY39" s="48"/>
      <c r="AIZ39" s="48"/>
    </row>
    <row r="40" spans="1:936" ht="15" customHeight="1" x14ac:dyDescent="0.25">
      <c r="A40" s="57">
        <v>14.04</v>
      </c>
      <c r="B40" s="58">
        <v>7</v>
      </c>
      <c r="C40" s="59" t="s">
        <v>95</v>
      </c>
      <c r="D40" s="59" t="s">
        <v>87</v>
      </c>
      <c r="E40" s="60" t="s">
        <v>233</v>
      </c>
      <c r="F40" s="59" t="s">
        <v>260</v>
      </c>
      <c r="G40" s="59" t="s">
        <v>96</v>
      </c>
      <c r="H40" s="59" t="s">
        <v>236</v>
      </c>
      <c r="I40" s="59" t="s">
        <v>150</v>
      </c>
      <c r="J40" s="59" t="s">
        <v>261</v>
      </c>
      <c r="K40" s="59" t="s">
        <v>156</v>
      </c>
      <c r="L40" s="59" t="s">
        <v>24</v>
      </c>
      <c r="M40" s="59" t="s">
        <v>25</v>
      </c>
      <c r="N40"/>
      <c r="O40"/>
      <c r="P40"/>
      <c r="Q40"/>
      <c r="R40"/>
      <c r="S40"/>
      <c r="T40"/>
      <c r="AIM40" s="48"/>
      <c r="AIN40" s="48"/>
      <c r="AIO40" s="48"/>
      <c r="AIP40" s="48"/>
      <c r="AIQ40" s="48"/>
      <c r="AIR40" s="48"/>
      <c r="AIS40" s="48"/>
      <c r="AIT40" s="48"/>
      <c r="AIU40" s="48"/>
      <c r="AIV40" s="48"/>
      <c r="AIW40" s="48"/>
      <c r="AIX40" s="48"/>
      <c r="AIY40" s="48"/>
      <c r="AIZ40" s="48"/>
    </row>
    <row r="41" spans="1:936" ht="14.45" customHeight="1" x14ac:dyDescent="0.25">
      <c r="A41" s="57">
        <f>SUM(A40,0.08)</f>
        <v>14.12</v>
      </c>
      <c r="B41" s="58">
        <v>8</v>
      </c>
      <c r="C41" s="59" t="s">
        <v>262</v>
      </c>
      <c r="D41" s="59" t="s">
        <v>263</v>
      </c>
      <c r="E41" s="60" t="s">
        <v>233</v>
      </c>
      <c r="F41" s="59" t="s">
        <v>264</v>
      </c>
      <c r="G41" s="59" t="s">
        <v>265</v>
      </c>
      <c r="H41" s="59" t="s">
        <v>217</v>
      </c>
      <c r="I41" s="59" t="s">
        <v>150</v>
      </c>
      <c r="J41" s="59" t="s">
        <v>266</v>
      </c>
      <c r="K41" s="59" t="s">
        <v>267</v>
      </c>
      <c r="L41" s="59" t="s">
        <v>268</v>
      </c>
      <c r="M41" s="59" t="s">
        <v>25</v>
      </c>
      <c r="N41"/>
      <c r="O41"/>
      <c r="P41"/>
      <c r="Q41"/>
      <c r="R41"/>
      <c r="S41"/>
      <c r="T41"/>
      <c r="AIM41" s="48"/>
      <c r="AIN41" s="48"/>
      <c r="AIO41" s="48"/>
      <c r="AIP41" s="48"/>
      <c r="AIQ41" s="48"/>
      <c r="AIR41" s="48"/>
      <c r="AIS41" s="48"/>
      <c r="AIT41" s="48"/>
      <c r="AIU41" s="48"/>
      <c r="AIV41" s="48"/>
      <c r="AIW41" s="48"/>
      <c r="AIX41" s="48"/>
      <c r="AIY41" s="48"/>
      <c r="AIZ41" s="48"/>
    </row>
    <row r="42" spans="1:936" ht="15" customHeight="1" x14ac:dyDescent="0.25">
      <c r="A42" s="57">
        <f>SUM(A41,0.08)</f>
        <v>14.2</v>
      </c>
      <c r="B42" s="58">
        <v>9</v>
      </c>
      <c r="C42" s="59" t="s">
        <v>231</v>
      </c>
      <c r="D42" s="59" t="s">
        <v>232</v>
      </c>
      <c r="E42" s="60" t="s">
        <v>233</v>
      </c>
      <c r="F42" s="59" t="s">
        <v>234</v>
      </c>
      <c r="G42" s="59" t="s">
        <v>269</v>
      </c>
      <c r="H42" s="59" t="s">
        <v>270</v>
      </c>
      <c r="I42" s="59" t="s">
        <v>237</v>
      </c>
      <c r="J42" s="59" t="s">
        <v>271</v>
      </c>
      <c r="K42" s="59" t="s">
        <v>272</v>
      </c>
      <c r="L42" s="59" t="s">
        <v>239</v>
      </c>
      <c r="M42" s="59" t="s">
        <v>240</v>
      </c>
      <c r="N42"/>
      <c r="O42"/>
      <c r="P42"/>
      <c r="Q42"/>
      <c r="R42"/>
      <c r="S42"/>
      <c r="T42"/>
      <c r="AIM42" s="48"/>
      <c r="AIN42" s="48"/>
      <c r="AIO42" s="48"/>
      <c r="AIP42" s="48"/>
      <c r="AIQ42" s="48"/>
      <c r="AIR42" s="48"/>
      <c r="AIS42" s="48"/>
      <c r="AIT42" s="48"/>
      <c r="AIU42" s="48"/>
      <c r="AIV42" s="48"/>
      <c r="AIW42" s="48"/>
      <c r="AIX42" s="48"/>
      <c r="AIY42" s="48"/>
      <c r="AIZ42" s="48"/>
    </row>
    <row r="43" spans="1:936" ht="15" customHeight="1" x14ac:dyDescent="0.25">
      <c r="A43"/>
      <c r="B43"/>
      <c r="C43" s="48" t="s">
        <v>273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AIM43" s="48"/>
      <c r="AIN43" s="48"/>
      <c r="AIO43" s="48"/>
      <c r="AIP43" s="48"/>
      <c r="AIQ43" s="48"/>
      <c r="AIR43" s="48"/>
      <c r="AIS43" s="48"/>
      <c r="AIT43" s="48"/>
      <c r="AIU43" s="48"/>
      <c r="AIV43" s="48"/>
      <c r="AIW43" s="48"/>
      <c r="AIX43" s="48"/>
      <c r="AIY43" s="48"/>
      <c r="AIZ43" s="48"/>
    </row>
    <row r="44" spans="1:936" ht="15" customHeight="1" x14ac:dyDescent="0.25">
      <c r="A44" s="48"/>
      <c r="B44" s="48"/>
      <c r="C44" s="11" t="s">
        <v>192</v>
      </c>
      <c r="D44" s="48"/>
      <c r="E44" s="54"/>
      <c r="F44" s="54"/>
      <c r="G44" s="66"/>
      <c r="H44" s="54"/>
      <c r="I44"/>
      <c r="J44"/>
      <c r="K44"/>
      <c r="L44"/>
      <c r="M44"/>
      <c r="N44"/>
      <c r="O44"/>
      <c r="P44"/>
      <c r="Q44"/>
      <c r="R44"/>
      <c r="S44"/>
      <c r="T44"/>
      <c r="AIM44" s="48"/>
      <c r="AIN44" s="48"/>
      <c r="AIO44" s="48"/>
      <c r="AIP44" s="48"/>
      <c r="AIQ44" s="48"/>
      <c r="AIR44" s="48"/>
      <c r="AIS44" s="48"/>
      <c r="AIT44" s="48"/>
      <c r="AIU44" s="48"/>
      <c r="AIV44" s="48"/>
      <c r="AIW44" s="48"/>
      <c r="AIX44" s="48"/>
      <c r="AIY44" s="48"/>
      <c r="AIZ44" s="48"/>
    </row>
    <row r="45" spans="1:936" ht="15" customHeight="1" x14ac:dyDescent="0.25">
      <c r="A45" s="57">
        <v>14.48</v>
      </c>
      <c r="B45" s="58">
        <v>2</v>
      </c>
      <c r="C45" s="59" t="s">
        <v>44</v>
      </c>
      <c r="D45" s="59" t="s">
        <v>45</v>
      </c>
      <c r="E45" s="60" t="s">
        <v>233</v>
      </c>
      <c r="F45" s="59" t="s">
        <v>153</v>
      </c>
      <c r="G45" s="59" t="s">
        <v>274</v>
      </c>
      <c r="H45" s="59" t="s">
        <v>217</v>
      </c>
      <c r="I45" s="59" t="s">
        <v>275</v>
      </c>
      <c r="J45" s="59" t="s">
        <v>276</v>
      </c>
      <c r="K45" s="59" t="s">
        <v>277</v>
      </c>
      <c r="L45" s="59" t="s">
        <v>11</v>
      </c>
      <c r="M45" s="59" t="s">
        <v>48</v>
      </c>
      <c r="N45" s="48"/>
      <c r="O45" s="48"/>
      <c r="P45" s="48"/>
      <c r="Q45" s="48"/>
      <c r="R45" s="48"/>
      <c r="S45" s="48"/>
      <c r="AIM45" s="48"/>
      <c r="AIN45" s="48"/>
      <c r="AIO45" s="48"/>
      <c r="AIP45" s="48"/>
      <c r="AIQ45" s="48"/>
      <c r="AIR45" s="48"/>
      <c r="AIS45" s="48"/>
      <c r="AIT45" s="48"/>
      <c r="AIU45" s="48"/>
      <c r="AIV45" s="48"/>
      <c r="AIW45" s="48"/>
      <c r="AIX45" s="48"/>
      <c r="AIY45" s="48"/>
      <c r="AIZ45" s="48"/>
    </row>
    <row r="46" spans="1:936" ht="15" customHeight="1" x14ac:dyDescent="0.25">
      <c r="A46" s="57">
        <f>SUM(A45,0.07)</f>
        <v>14.55</v>
      </c>
      <c r="B46" s="58">
        <f t="shared" ref="B46:B55" si="1">SUM(B45,1)</f>
        <v>3</v>
      </c>
      <c r="C46" s="59" t="s">
        <v>22</v>
      </c>
      <c r="D46" s="59" t="s">
        <v>23</v>
      </c>
      <c r="E46" s="60" t="s">
        <v>233</v>
      </c>
      <c r="F46" s="59" t="s">
        <v>180</v>
      </c>
      <c r="G46" s="59" t="s">
        <v>82</v>
      </c>
      <c r="H46" s="59" t="s">
        <v>149</v>
      </c>
      <c r="I46" s="59" t="s">
        <v>278</v>
      </c>
      <c r="J46" s="59" t="s">
        <v>279</v>
      </c>
      <c r="K46" s="59" t="s">
        <v>280</v>
      </c>
      <c r="L46" s="59" t="s">
        <v>83</v>
      </c>
      <c r="M46" s="59" t="s">
        <v>25</v>
      </c>
      <c r="N46" s="48"/>
      <c r="O46" s="48"/>
      <c r="P46" s="48"/>
      <c r="Q46" s="48"/>
      <c r="R46" s="48"/>
      <c r="S46" s="48"/>
      <c r="AIM46" s="48"/>
      <c r="AIN46" s="48"/>
      <c r="AIO46" s="48"/>
      <c r="AIP46" s="48"/>
      <c r="AIQ46" s="48"/>
      <c r="AIR46" s="48"/>
      <c r="AIS46" s="48"/>
      <c r="AIT46" s="48"/>
      <c r="AIU46" s="48"/>
      <c r="AIV46" s="48"/>
      <c r="AIW46" s="48"/>
      <c r="AIX46" s="48"/>
      <c r="AIY46" s="48"/>
      <c r="AIZ46" s="48"/>
    </row>
    <row r="47" spans="1:936" ht="15" customHeight="1" x14ac:dyDescent="0.25">
      <c r="A47" s="57">
        <v>15.02</v>
      </c>
      <c r="B47" s="58">
        <f t="shared" si="1"/>
        <v>4</v>
      </c>
      <c r="C47" s="59" t="s">
        <v>86</v>
      </c>
      <c r="D47" s="59" t="s">
        <v>87</v>
      </c>
      <c r="E47" s="60" t="s">
        <v>233</v>
      </c>
      <c r="F47" s="59" t="s">
        <v>281</v>
      </c>
      <c r="G47" s="59" t="s">
        <v>88</v>
      </c>
      <c r="H47" s="59" t="s">
        <v>270</v>
      </c>
      <c r="I47" s="59" t="s">
        <v>150</v>
      </c>
      <c r="J47" s="59" t="s">
        <v>282</v>
      </c>
      <c r="K47" s="59" t="s">
        <v>283</v>
      </c>
      <c r="L47" s="59" t="s">
        <v>24</v>
      </c>
      <c r="M47" s="59" t="s">
        <v>25</v>
      </c>
      <c r="N47" s="48"/>
      <c r="O47" s="48"/>
      <c r="P47" s="48"/>
      <c r="Q47" s="48"/>
      <c r="R47" s="48"/>
      <c r="S47" s="48"/>
      <c r="AIM47" s="48"/>
      <c r="AIN47" s="48"/>
      <c r="AIO47" s="48"/>
      <c r="AIP47" s="48"/>
      <c r="AIQ47" s="48"/>
      <c r="AIR47" s="48"/>
      <c r="AIS47" s="48"/>
      <c r="AIT47" s="48"/>
      <c r="AIU47" s="48"/>
      <c r="AIV47" s="48"/>
      <c r="AIW47" s="48"/>
      <c r="AIX47" s="48"/>
      <c r="AIY47" s="48"/>
      <c r="AIZ47" s="48"/>
    </row>
    <row r="48" spans="1:936" ht="15" customHeight="1" x14ac:dyDescent="0.25">
      <c r="A48" s="57">
        <f t="shared" ref="A48:A55" si="2">SUM(A47,0.07)</f>
        <v>15.09</v>
      </c>
      <c r="B48" s="58">
        <f t="shared" si="1"/>
        <v>5</v>
      </c>
      <c r="C48" s="59" t="s">
        <v>130</v>
      </c>
      <c r="D48" s="59" t="s">
        <v>131</v>
      </c>
      <c r="E48" s="60" t="s">
        <v>193</v>
      </c>
      <c r="F48" s="59" t="s">
        <v>211</v>
      </c>
      <c r="G48" s="59" t="s">
        <v>132</v>
      </c>
      <c r="H48" s="59" t="s">
        <v>160</v>
      </c>
      <c r="I48" s="59" t="s">
        <v>170</v>
      </c>
      <c r="J48" s="59" t="s">
        <v>284</v>
      </c>
      <c r="K48" s="59" t="s">
        <v>285</v>
      </c>
      <c r="L48" s="59" t="s">
        <v>133</v>
      </c>
      <c r="M48" s="59" t="s">
        <v>134</v>
      </c>
      <c r="N48" s="48"/>
      <c r="O48" s="48"/>
      <c r="P48" s="48"/>
      <c r="Q48" s="48"/>
      <c r="R48" s="48"/>
      <c r="S48" s="48"/>
      <c r="AIM48" s="48"/>
      <c r="AIN48" s="48"/>
      <c r="AIO48" s="48"/>
      <c r="AIP48" s="48"/>
      <c r="AIQ48" s="48"/>
      <c r="AIR48" s="48"/>
      <c r="AIS48" s="48"/>
      <c r="AIT48" s="48"/>
      <c r="AIU48" s="48"/>
      <c r="AIV48" s="48"/>
      <c r="AIW48" s="48"/>
      <c r="AIX48" s="48"/>
      <c r="AIY48" s="48"/>
      <c r="AIZ48" s="48"/>
    </row>
    <row r="49" spans="1:936" ht="15" customHeight="1" x14ac:dyDescent="0.25">
      <c r="A49" s="57">
        <f t="shared" si="2"/>
        <v>15.16</v>
      </c>
      <c r="B49" s="58">
        <f t="shared" si="1"/>
        <v>6</v>
      </c>
      <c r="C49" s="59" t="s">
        <v>95</v>
      </c>
      <c r="D49" s="59" t="s">
        <v>87</v>
      </c>
      <c r="E49" s="60" t="s">
        <v>193</v>
      </c>
      <c r="F49" s="59" t="s">
        <v>260</v>
      </c>
      <c r="G49" s="59" t="s">
        <v>96</v>
      </c>
      <c r="H49" s="59" t="s">
        <v>236</v>
      </c>
      <c r="I49" s="59" t="s">
        <v>150</v>
      </c>
      <c r="J49" s="59" t="s">
        <v>261</v>
      </c>
      <c r="K49" s="59" t="s">
        <v>156</v>
      </c>
      <c r="L49" s="59" t="s">
        <v>24</v>
      </c>
      <c r="M49" s="59" t="s">
        <v>25</v>
      </c>
      <c r="N49" s="48"/>
      <c r="O49" s="48"/>
      <c r="P49" s="48"/>
      <c r="Q49" s="48"/>
      <c r="R49" s="48"/>
      <c r="S49" s="48"/>
      <c r="AIM49" s="48"/>
      <c r="AIN49" s="48"/>
      <c r="AIO49" s="48"/>
      <c r="AIP49" s="48"/>
      <c r="AIQ49" s="48"/>
      <c r="AIR49" s="48"/>
      <c r="AIS49" s="48"/>
      <c r="AIT49" s="48"/>
      <c r="AIU49" s="48"/>
      <c r="AIV49" s="48"/>
      <c r="AIW49" s="48"/>
      <c r="AIX49" s="48"/>
      <c r="AIY49" s="48"/>
      <c r="AIZ49" s="48"/>
    </row>
    <row r="50" spans="1:936" ht="15" customHeight="1" x14ac:dyDescent="0.25">
      <c r="A50" s="57">
        <f t="shared" si="2"/>
        <v>15.23</v>
      </c>
      <c r="B50" s="58">
        <f t="shared" si="1"/>
        <v>7</v>
      </c>
      <c r="C50" s="59" t="s">
        <v>101</v>
      </c>
      <c r="D50" s="59" t="s">
        <v>102</v>
      </c>
      <c r="E50" s="60" t="s">
        <v>193</v>
      </c>
      <c r="F50" s="59" t="s">
        <v>211</v>
      </c>
      <c r="G50" s="59" t="s">
        <v>103</v>
      </c>
      <c r="H50" s="59" t="s">
        <v>149</v>
      </c>
      <c r="I50" s="59" t="s">
        <v>150</v>
      </c>
      <c r="J50" s="59" t="s">
        <v>218</v>
      </c>
      <c r="K50" s="59" t="s">
        <v>286</v>
      </c>
      <c r="L50" s="59" t="s">
        <v>53</v>
      </c>
      <c r="M50" s="59" t="s">
        <v>53</v>
      </c>
      <c r="N50" s="48"/>
      <c r="O50" s="48"/>
      <c r="P50" s="48"/>
      <c r="Q50" s="48"/>
      <c r="R50" s="48"/>
      <c r="S50" s="48"/>
      <c r="AIM50" s="48"/>
      <c r="AIN50" s="48"/>
      <c r="AIO50" s="48"/>
      <c r="AIP50" s="48"/>
      <c r="AIQ50" s="48"/>
      <c r="AIR50" s="48"/>
      <c r="AIS50" s="48"/>
      <c r="AIT50" s="48"/>
      <c r="AIU50" s="48"/>
      <c r="AIV50" s="48"/>
      <c r="AIW50" s="48"/>
      <c r="AIX50" s="48"/>
      <c r="AIY50" s="48"/>
      <c r="AIZ50" s="48"/>
    </row>
    <row r="51" spans="1:936" ht="15" customHeight="1" x14ac:dyDescent="0.25">
      <c r="A51" s="57">
        <f t="shared" si="2"/>
        <v>15.3</v>
      </c>
      <c r="B51" s="58">
        <f t="shared" si="1"/>
        <v>8</v>
      </c>
      <c r="C51" s="59" t="s">
        <v>125</v>
      </c>
      <c r="D51" s="59" t="s">
        <v>126</v>
      </c>
      <c r="E51" s="60" t="s">
        <v>193</v>
      </c>
      <c r="F51" s="59" t="s">
        <v>281</v>
      </c>
      <c r="G51" s="59" t="s">
        <v>127</v>
      </c>
      <c r="H51" s="59" t="s">
        <v>176</v>
      </c>
      <c r="I51" s="59" t="s">
        <v>150</v>
      </c>
      <c r="J51" s="59" t="s">
        <v>287</v>
      </c>
      <c r="K51" s="59" t="s">
        <v>222</v>
      </c>
      <c r="L51" s="59" t="s">
        <v>128</v>
      </c>
      <c r="M51" s="59" t="s">
        <v>129</v>
      </c>
      <c r="N51" s="48"/>
      <c r="O51" s="48"/>
      <c r="P51" s="48"/>
      <c r="Q51" s="48"/>
      <c r="R51" s="48"/>
      <c r="S51" s="48"/>
      <c r="AIM51" s="48"/>
      <c r="AIN51" s="48"/>
      <c r="AIO51" s="48"/>
      <c r="AIP51" s="48"/>
      <c r="AIQ51" s="48"/>
      <c r="AIR51" s="48"/>
      <c r="AIS51" s="48"/>
      <c r="AIT51" s="48"/>
      <c r="AIU51" s="48"/>
      <c r="AIV51" s="48"/>
      <c r="AIW51" s="48"/>
      <c r="AIX51" s="48"/>
      <c r="AIY51" s="48"/>
      <c r="AIZ51" s="48"/>
    </row>
    <row r="52" spans="1:936" ht="15" customHeight="1" x14ac:dyDescent="0.25">
      <c r="A52" s="57">
        <f t="shared" si="2"/>
        <v>15.370000000000001</v>
      </c>
      <c r="B52" s="58">
        <f t="shared" si="1"/>
        <v>9</v>
      </c>
      <c r="C52" s="59" t="s">
        <v>110</v>
      </c>
      <c r="D52" s="59" t="s">
        <v>40</v>
      </c>
      <c r="E52" s="60" t="s">
        <v>233</v>
      </c>
      <c r="F52" s="59" t="s">
        <v>148</v>
      </c>
      <c r="G52" s="59" t="s">
        <v>111</v>
      </c>
      <c r="H52" s="59" t="s">
        <v>236</v>
      </c>
      <c r="I52" s="59" t="s">
        <v>150</v>
      </c>
      <c r="J52" s="59" t="s">
        <v>288</v>
      </c>
      <c r="K52" s="59" t="s">
        <v>289</v>
      </c>
      <c r="L52" s="59" t="s">
        <v>290</v>
      </c>
      <c r="M52" s="59" t="s">
        <v>43</v>
      </c>
      <c r="N52" s="48"/>
      <c r="O52" s="48"/>
      <c r="P52" s="48"/>
      <c r="Q52" s="48"/>
      <c r="R52" s="48"/>
      <c r="S52" s="48"/>
      <c r="AIM52" s="48"/>
      <c r="AIN52" s="48"/>
      <c r="AIO52" s="48"/>
      <c r="AIP52" s="48"/>
      <c r="AIQ52" s="48"/>
      <c r="AIR52" s="48"/>
      <c r="AIS52" s="48"/>
      <c r="AIT52" s="48"/>
      <c r="AIU52" s="48"/>
      <c r="AIV52" s="48"/>
      <c r="AIW52" s="48"/>
      <c r="AIX52" s="48"/>
      <c r="AIY52" s="48"/>
      <c r="AIZ52" s="48"/>
    </row>
    <row r="53" spans="1:936" ht="15" customHeight="1" x14ac:dyDescent="0.25">
      <c r="A53" s="57">
        <f t="shared" si="2"/>
        <v>15.440000000000001</v>
      </c>
      <c r="B53" s="58">
        <f t="shared" si="1"/>
        <v>10</v>
      </c>
      <c r="C53" s="59" t="s">
        <v>104</v>
      </c>
      <c r="D53" s="59" t="s">
        <v>105</v>
      </c>
      <c r="E53" s="60" t="s">
        <v>291</v>
      </c>
      <c r="F53" s="59"/>
      <c r="G53" s="59" t="s">
        <v>292</v>
      </c>
      <c r="H53" s="59"/>
      <c r="I53" s="59"/>
      <c r="J53" s="59"/>
      <c r="K53" s="59"/>
      <c r="L53" s="59"/>
      <c r="M53" s="59" t="s">
        <v>39</v>
      </c>
      <c r="N53" s="48"/>
      <c r="O53" s="48"/>
      <c r="P53" s="48"/>
      <c r="Q53" s="48"/>
      <c r="R53" s="48"/>
      <c r="S53" s="48"/>
      <c r="AIM53" s="48"/>
      <c r="AIN53" s="48"/>
      <c r="AIO53" s="48"/>
      <c r="AIP53" s="48"/>
      <c r="AIQ53" s="48"/>
      <c r="AIR53" s="48"/>
      <c r="AIS53" s="48"/>
      <c r="AIT53" s="48"/>
      <c r="AIU53" s="48"/>
      <c r="AIV53" s="48"/>
      <c r="AIW53" s="48"/>
      <c r="AIX53" s="48"/>
      <c r="AIY53" s="48"/>
      <c r="AIZ53" s="48"/>
    </row>
    <row r="54" spans="1:936" ht="15" customHeight="1" x14ac:dyDescent="0.25">
      <c r="A54" s="57">
        <f t="shared" si="2"/>
        <v>15.510000000000002</v>
      </c>
      <c r="B54" s="58">
        <f t="shared" si="1"/>
        <v>11</v>
      </c>
      <c r="C54" s="59" t="s">
        <v>89</v>
      </c>
      <c r="D54" s="59" t="s">
        <v>90</v>
      </c>
      <c r="E54" s="60" t="s">
        <v>233</v>
      </c>
      <c r="F54" s="59" t="s">
        <v>194</v>
      </c>
      <c r="G54" s="59" t="s">
        <v>91</v>
      </c>
      <c r="H54" s="59" t="s">
        <v>236</v>
      </c>
      <c r="I54" s="59" t="s">
        <v>150</v>
      </c>
      <c r="J54" s="59" t="s">
        <v>152</v>
      </c>
      <c r="K54" s="59" t="s">
        <v>266</v>
      </c>
      <c r="L54" s="59" t="s">
        <v>92</v>
      </c>
      <c r="M54" s="59" t="s">
        <v>25</v>
      </c>
      <c r="N54" s="48"/>
      <c r="O54" s="48"/>
      <c r="P54" s="48"/>
      <c r="Q54" s="48"/>
      <c r="R54" s="48"/>
      <c r="S54" s="48"/>
      <c r="AIM54" s="48"/>
      <c r="AIN54" s="48"/>
      <c r="AIO54" s="48"/>
      <c r="AIP54" s="48"/>
      <c r="AIQ54" s="48"/>
      <c r="AIR54" s="48"/>
      <c r="AIS54" s="48"/>
      <c r="AIT54" s="48"/>
      <c r="AIU54" s="48"/>
      <c r="AIV54" s="48"/>
      <c r="AIW54" s="48"/>
      <c r="AIX54" s="48"/>
      <c r="AIY54" s="48"/>
      <c r="AIZ54" s="48"/>
    </row>
    <row r="55" spans="1:936" ht="15" customHeight="1" x14ac:dyDescent="0.25">
      <c r="A55" s="57">
        <f t="shared" si="2"/>
        <v>15.580000000000002</v>
      </c>
      <c r="B55" s="58">
        <f t="shared" si="1"/>
        <v>12</v>
      </c>
      <c r="C55" s="59" t="s">
        <v>44</v>
      </c>
      <c r="D55" s="59" t="s">
        <v>45</v>
      </c>
      <c r="E55" s="60" t="s">
        <v>233</v>
      </c>
      <c r="F55" s="59" t="s">
        <v>153</v>
      </c>
      <c r="G55" s="59" t="s">
        <v>84</v>
      </c>
      <c r="H55" s="59" t="s">
        <v>236</v>
      </c>
      <c r="I55" s="59" t="s">
        <v>293</v>
      </c>
      <c r="J55" s="59" t="s">
        <v>294</v>
      </c>
      <c r="K55" s="59" t="s">
        <v>189</v>
      </c>
      <c r="L55" s="59" t="s">
        <v>85</v>
      </c>
      <c r="M55" s="59" t="s">
        <v>48</v>
      </c>
      <c r="N55" s="48"/>
      <c r="O55" s="48"/>
      <c r="P55" s="48"/>
      <c r="Q55" s="48"/>
      <c r="R55" s="48"/>
      <c r="S55" s="48"/>
      <c r="AIM55" s="48"/>
      <c r="AIN55" s="48"/>
      <c r="AIO55" s="48"/>
      <c r="AIP55" s="48"/>
      <c r="AIQ55" s="48"/>
      <c r="AIR55" s="48"/>
      <c r="AIS55" s="48"/>
      <c r="AIT55" s="48"/>
      <c r="AIU55" s="48"/>
      <c r="AIV55" s="48"/>
      <c r="AIW55" s="48"/>
      <c r="AIX55" s="48"/>
      <c r="AIY55" s="48"/>
      <c r="AIZ55" s="48"/>
    </row>
    <row r="56" spans="1:936" ht="15" customHeight="1" x14ac:dyDescent="0.25">
      <c r="A56" s="48"/>
      <c r="B56" s="48"/>
      <c r="C56"/>
      <c r="D56"/>
      <c r="E56"/>
      <c r="F56"/>
      <c r="G56"/>
      <c r="H56"/>
      <c r="I56"/>
      <c r="J56"/>
      <c r="K56"/>
      <c r="L56"/>
      <c r="M56"/>
      <c r="N56" s="47"/>
      <c r="O56"/>
      <c r="P56"/>
      <c r="AIM56" s="48"/>
      <c r="AIN56" s="48"/>
      <c r="AIO56" s="48"/>
      <c r="AIP56" s="48"/>
      <c r="AIQ56" s="48"/>
      <c r="AIR56" s="48"/>
      <c r="AIS56" s="48"/>
      <c r="AIT56" s="48"/>
      <c r="AIU56" s="48"/>
      <c r="AIV56" s="48"/>
      <c r="AIW56" s="48"/>
      <c r="AIX56" s="48"/>
      <c r="AIY56" s="48"/>
      <c r="AIZ56" s="48"/>
    </row>
    <row r="57" spans="1:936" ht="15" customHeight="1" x14ac:dyDescent="0.25">
      <c r="A57" s="62"/>
      <c r="B57" s="63"/>
      <c r="C57" s="48" t="s">
        <v>295</v>
      </c>
      <c r="D57"/>
      <c r="E57"/>
      <c r="F57"/>
      <c r="G57"/>
      <c r="H57"/>
      <c r="I57"/>
      <c r="J57"/>
      <c r="K57"/>
      <c r="L57"/>
      <c r="M57"/>
      <c r="N57" s="48"/>
      <c r="O57"/>
      <c r="P57"/>
    </row>
    <row r="58" spans="1:936" ht="15" customHeight="1" x14ac:dyDescent="0.25">
      <c r="A58" s="48"/>
      <c r="B58" s="48"/>
      <c r="C58" s="53" t="s">
        <v>296</v>
      </c>
      <c r="D58" s="48"/>
      <c r="E58" s="54"/>
      <c r="F58" s="54"/>
      <c r="G58" s="48"/>
      <c r="H58" s="54"/>
      <c r="I58" s="48"/>
      <c r="J58" s="48"/>
      <c r="K58" s="67"/>
      <c r="L58" s="67"/>
      <c r="M58" s="67"/>
      <c r="N58"/>
      <c r="O58"/>
      <c r="P58"/>
    </row>
    <row r="59" spans="1:936" ht="15" customHeight="1" x14ac:dyDescent="0.25">
      <c r="A59" s="57">
        <v>16.3</v>
      </c>
      <c r="B59" s="58">
        <v>1</v>
      </c>
      <c r="C59" s="59" t="s">
        <v>116</v>
      </c>
      <c r="D59" s="59" t="s">
        <v>117</v>
      </c>
      <c r="E59" s="60" t="s">
        <v>12</v>
      </c>
      <c r="F59" s="59" t="s">
        <v>176</v>
      </c>
      <c r="G59" s="59" t="s">
        <v>118</v>
      </c>
      <c r="H59" s="59" t="s">
        <v>236</v>
      </c>
      <c r="I59" s="59" t="s">
        <v>150</v>
      </c>
      <c r="J59" s="59" t="s">
        <v>297</v>
      </c>
      <c r="K59" s="59" t="s">
        <v>220</v>
      </c>
      <c r="L59" s="59" t="s">
        <v>119</v>
      </c>
      <c r="M59" s="59" t="s">
        <v>120</v>
      </c>
      <c r="N59"/>
      <c r="O59"/>
      <c r="P59"/>
    </row>
    <row r="60" spans="1:936" ht="15" customHeight="1" x14ac:dyDescent="0.25">
      <c r="A60" s="57">
        <f>SUM(A59,0.06)</f>
        <v>16.36</v>
      </c>
      <c r="B60" s="61">
        <f t="shared" ref="B60:B66" si="3">SUM(B59,1)</f>
        <v>2</v>
      </c>
      <c r="C60" s="59" t="s">
        <v>298</v>
      </c>
      <c r="D60" s="59" t="s">
        <v>299</v>
      </c>
      <c r="E60" s="60" t="s">
        <v>12</v>
      </c>
      <c r="F60" s="59" t="s">
        <v>162</v>
      </c>
      <c r="G60" s="59" t="s">
        <v>300</v>
      </c>
      <c r="H60" s="59" t="s">
        <v>270</v>
      </c>
      <c r="I60" s="59" t="s">
        <v>205</v>
      </c>
      <c r="J60" s="59" t="s">
        <v>301</v>
      </c>
      <c r="K60" s="59" t="s">
        <v>302</v>
      </c>
      <c r="L60" s="59" t="s">
        <v>303</v>
      </c>
      <c r="M60" s="59" t="s">
        <v>304</v>
      </c>
      <c r="N60"/>
      <c r="O60"/>
      <c r="P60"/>
    </row>
    <row r="61" spans="1:936" ht="15" customHeight="1" x14ac:dyDescent="0.25">
      <c r="A61" s="57">
        <f>SUM(A60,0.06)</f>
        <v>16.419999999999998</v>
      </c>
      <c r="B61" s="61">
        <f t="shared" si="3"/>
        <v>3</v>
      </c>
      <c r="C61" s="59" t="s">
        <v>305</v>
      </c>
      <c r="D61" s="59" t="s">
        <v>76</v>
      </c>
      <c r="E61" s="60" t="s">
        <v>12</v>
      </c>
      <c r="F61" s="59" t="s">
        <v>199</v>
      </c>
      <c r="G61" s="59" t="s">
        <v>77</v>
      </c>
      <c r="H61" s="59" t="s">
        <v>149</v>
      </c>
      <c r="I61" s="59" t="s">
        <v>150</v>
      </c>
      <c r="J61" s="59" t="s">
        <v>200</v>
      </c>
      <c r="K61" s="59" t="s">
        <v>157</v>
      </c>
      <c r="L61" s="59" t="s">
        <v>78</v>
      </c>
      <c r="M61" s="59" t="s">
        <v>79</v>
      </c>
      <c r="N61"/>
      <c r="O61"/>
      <c r="P61"/>
    </row>
    <row r="62" spans="1:936" ht="15" customHeight="1" x14ac:dyDescent="0.25">
      <c r="A62" s="57">
        <f>SUM(A61,0.06)</f>
        <v>16.479999999999997</v>
      </c>
      <c r="B62" s="61">
        <f t="shared" si="3"/>
        <v>4</v>
      </c>
      <c r="C62" s="59" t="s">
        <v>306</v>
      </c>
      <c r="D62" s="59" t="s">
        <v>307</v>
      </c>
      <c r="E62" s="60" t="s">
        <v>12</v>
      </c>
      <c r="F62" s="59" t="s">
        <v>162</v>
      </c>
      <c r="G62" s="59" t="s">
        <v>103</v>
      </c>
      <c r="H62" s="59" t="s">
        <v>149</v>
      </c>
      <c r="I62" s="59" t="s">
        <v>150</v>
      </c>
      <c r="J62" s="59" t="s">
        <v>218</v>
      </c>
      <c r="K62" s="59" t="s">
        <v>286</v>
      </c>
      <c r="L62" s="59" t="s">
        <v>53</v>
      </c>
      <c r="M62" s="59" t="s">
        <v>53</v>
      </c>
      <c r="N62"/>
      <c r="O62"/>
      <c r="P62"/>
    </row>
    <row r="63" spans="1:936" ht="15" customHeight="1" x14ac:dyDescent="0.25">
      <c r="A63" s="57">
        <f>SUM(A62,0.06)</f>
        <v>16.539999999999996</v>
      </c>
      <c r="B63" s="61">
        <f t="shared" si="3"/>
        <v>5</v>
      </c>
      <c r="C63" s="59" t="s">
        <v>308</v>
      </c>
      <c r="D63" s="59" t="s">
        <v>309</v>
      </c>
      <c r="E63" s="60" t="s">
        <v>12</v>
      </c>
      <c r="F63" s="59" t="s">
        <v>162</v>
      </c>
      <c r="G63" s="59" t="s">
        <v>310</v>
      </c>
      <c r="H63" s="59" t="s">
        <v>226</v>
      </c>
      <c r="I63" s="59" t="s">
        <v>311</v>
      </c>
      <c r="J63" s="59" t="s">
        <v>312</v>
      </c>
      <c r="K63" s="59" t="s">
        <v>313</v>
      </c>
      <c r="L63" s="59" t="s">
        <v>314</v>
      </c>
      <c r="M63" s="59" t="s">
        <v>315</v>
      </c>
      <c r="N63"/>
      <c r="O63"/>
      <c r="P63"/>
    </row>
    <row r="64" spans="1:936" ht="15" customHeight="1" x14ac:dyDescent="0.25">
      <c r="A64" s="57">
        <v>17</v>
      </c>
      <c r="B64" s="61">
        <f t="shared" si="3"/>
        <v>6</v>
      </c>
      <c r="C64" s="59" t="s">
        <v>316</v>
      </c>
      <c r="D64" s="59" t="s">
        <v>224</v>
      </c>
      <c r="E64" s="60" t="s">
        <v>12</v>
      </c>
      <c r="F64" s="59" t="s">
        <v>199</v>
      </c>
      <c r="G64" s="59" t="s">
        <v>225</v>
      </c>
      <c r="H64" s="59" t="s">
        <v>226</v>
      </c>
      <c r="I64" s="59" t="s">
        <v>227</v>
      </c>
      <c r="J64" s="59"/>
      <c r="K64" s="59"/>
      <c r="L64" s="59" t="s">
        <v>228</v>
      </c>
      <c r="M64" s="59" t="s">
        <v>134</v>
      </c>
      <c r="N64"/>
      <c r="O64"/>
      <c r="P64"/>
    </row>
    <row r="65" spans="1:16" ht="15" customHeight="1" x14ac:dyDescent="0.25">
      <c r="A65" s="57">
        <f>SUM(A64,0.06)</f>
        <v>17.059999999999999</v>
      </c>
      <c r="B65" s="61">
        <f t="shared" si="3"/>
        <v>7</v>
      </c>
      <c r="C65" s="59" t="s">
        <v>130</v>
      </c>
      <c r="D65" s="59" t="s">
        <v>131</v>
      </c>
      <c r="E65" s="60" t="s">
        <v>193</v>
      </c>
      <c r="F65" s="59" t="s">
        <v>211</v>
      </c>
      <c r="G65" s="59" t="s">
        <v>132</v>
      </c>
      <c r="H65" s="59" t="s">
        <v>160</v>
      </c>
      <c r="I65" s="59" t="s">
        <v>170</v>
      </c>
      <c r="J65" s="59" t="s">
        <v>284</v>
      </c>
      <c r="K65" s="59" t="s">
        <v>285</v>
      </c>
      <c r="L65" s="59" t="s">
        <v>133</v>
      </c>
      <c r="M65" s="59" t="s">
        <v>134</v>
      </c>
      <c r="N65"/>
      <c r="O65"/>
      <c r="P65"/>
    </row>
    <row r="66" spans="1:16" ht="15" customHeight="1" x14ac:dyDescent="0.25">
      <c r="A66" s="57">
        <f>SUM(A65,0.06)</f>
        <v>17.119999999999997</v>
      </c>
      <c r="B66" s="61">
        <f t="shared" si="3"/>
        <v>8</v>
      </c>
      <c r="C66" s="59" t="s">
        <v>86</v>
      </c>
      <c r="D66" s="59" t="s">
        <v>87</v>
      </c>
      <c r="E66" s="60" t="s">
        <v>233</v>
      </c>
      <c r="F66" s="59" t="s">
        <v>281</v>
      </c>
      <c r="G66" s="59" t="s">
        <v>317</v>
      </c>
      <c r="H66" s="59" t="s">
        <v>318</v>
      </c>
      <c r="I66" s="59" t="s">
        <v>150</v>
      </c>
      <c r="J66" s="59" t="s">
        <v>157</v>
      </c>
      <c r="K66" s="59" t="s">
        <v>222</v>
      </c>
      <c r="L66" s="59" t="s">
        <v>319</v>
      </c>
      <c r="M66" s="59" t="s">
        <v>25</v>
      </c>
      <c r="N66"/>
      <c r="O66"/>
      <c r="P66"/>
    </row>
    <row r="67" spans="1:16" ht="15" customHeight="1" x14ac:dyDescent="0.25">
      <c r="A67" s="62"/>
      <c r="B67" s="63"/>
      <c r="C67" s="64" t="s">
        <v>320</v>
      </c>
      <c r="D67"/>
      <c r="E67" s="65"/>
      <c r="F67"/>
      <c r="G67"/>
      <c r="H67"/>
      <c r="I67"/>
      <c r="J67"/>
      <c r="K67"/>
      <c r="L67"/>
      <c r="M67"/>
      <c r="N67"/>
      <c r="O67"/>
      <c r="P67"/>
    </row>
    <row r="68" spans="1:16" ht="15" customHeight="1" x14ac:dyDescent="0.25">
      <c r="A68" s="57">
        <v>17.28</v>
      </c>
      <c r="B68" s="61">
        <f>SUM(B66,1)</f>
        <v>9</v>
      </c>
      <c r="C68" s="59" t="s">
        <v>112</v>
      </c>
      <c r="D68" s="59" t="s">
        <v>113</v>
      </c>
      <c r="E68" s="60" t="s">
        <v>233</v>
      </c>
      <c r="F68" s="59" t="s">
        <v>321</v>
      </c>
      <c r="G68" s="59" t="s">
        <v>114</v>
      </c>
      <c r="H68" s="59" t="s">
        <v>318</v>
      </c>
      <c r="I68" s="59" t="s">
        <v>150</v>
      </c>
      <c r="J68" s="59" t="s">
        <v>322</v>
      </c>
      <c r="K68" s="59" t="s">
        <v>323</v>
      </c>
      <c r="L68" s="59" t="s">
        <v>115</v>
      </c>
      <c r="M68" s="59" t="s">
        <v>39</v>
      </c>
    </row>
    <row r="69" spans="1:16" ht="15" customHeight="1" x14ac:dyDescent="0.25">
      <c r="A69" s="57">
        <f>SUM(A68,0.06)</f>
        <v>17.34</v>
      </c>
      <c r="B69" s="61">
        <f t="shared" ref="B69:B75" si="4">SUM(B68,1)</f>
        <v>10</v>
      </c>
      <c r="C69" s="59" t="s">
        <v>121</v>
      </c>
      <c r="D69" s="59" t="s">
        <v>122</v>
      </c>
      <c r="E69" s="60" t="s">
        <v>193</v>
      </c>
      <c r="F69" s="59" t="s">
        <v>184</v>
      </c>
      <c r="G69" s="59" t="s">
        <v>123</v>
      </c>
      <c r="H69" s="59" t="s">
        <v>169</v>
      </c>
      <c r="I69" s="59" t="s">
        <v>150</v>
      </c>
      <c r="J69" s="59" t="s">
        <v>324</v>
      </c>
      <c r="K69" s="59" t="s">
        <v>325</v>
      </c>
      <c r="L69" s="59" t="s">
        <v>124</v>
      </c>
      <c r="M69" s="59" t="s">
        <v>21</v>
      </c>
    </row>
    <row r="70" spans="1:16" ht="15" customHeight="1" x14ac:dyDescent="0.25">
      <c r="A70" s="57">
        <f>SUM(A69,0.06)</f>
        <v>17.399999999999999</v>
      </c>
      <c r="B70" s="61">
        <f t="shared" si="4"/>
        <v>11</v>
      </c>
      <c r="C70" s="59" t="s">
        <v>326</v>
      </c>
      <c r="D70" s="59" t="s">
        <v>327</v>
      </c>
      <c r="E70" s="60" t="s">
        <v>193</v>
      </c>
      <c r="F70" s="59" t="s">
        <v>167</v>
      </c>
      <c r="G70" s="59" t="s">
        <v>257</v>
      </c>
      <c r="H70" s="59" t="s">
        <v>217</v>
      </c>
      <c r="I70" s="59" t="s">
        <v>150</v>
      </c>
      <c r="J70" s="59" t="s">
        <v>258</v>
      </c>
      <c r="K70" s="59" t="s">
        <v>259</v>
      </c>
      <c r="L70" s="59" t="s">
        <v>53</v>
      </c>
      <c r="M70" s="59" t="s">
        <v>53</v>
      </c>
    </row>
    <row r="71" spans="1:16" ht="15" customHeight="1" x14ac:dyDescent="0.25">
      <c r="A71" s="57">
        <f>SUM(A70,0.06)</f>
        <v>17.459999999999997</v>
      </c>
      <c r="B71" s="61">
        <f t="shared" si="4"/>
        <v>12</v>
      </c>
      <c r="C71" s="59" t="s">
        <v>328</v>
      </c>
      <c r="D71" s="59" t="s">
        <v>329</v>
      </c>
      <c r="E71" s="60" t="s">
        <v>193</v>
      </c>
      <c r="F71" s="59" t="s">
        <v>264</v>
      </c>
      <c r="G71" s="59" t="s">
        <v>330</v>
      </c>
      <c r="H71" s="59" t="s">
        <v>318</v>
      </c>
      <c r="I71" s="59" t="s">
        <v>331</v>
      </c>
      <c r="J71" s="59" t="s">
        <v>332</v>
      </c>
      <c r="K71" s="59" t="s">
        <v>333</v>
      </c>
      <c r="L71" s="59" t="s">
        <v>334</v>
      </c>
      <c r="M71" s="59" t="s">
        <v>315</v>
      </c>
    </row>
    <row r="72" spans="1:16" ht="15" customHeight="1" x14ac:dyDescent="0.25">
      <c r="A72" s="57">
        <f>SUM(A71,0.06)</f>
        <v>17.519999999999996</v>
      </c>
      <c r="B72" s="61">
        <f t="shared" si="4"/>
        <v>13</v>
      </c>
      <c r="C72" s="59" t="s">
        <v>125</v>
      </c>
      <c r="D72" s="59" t="s">
        <v>126</v>
      </c>
      <c r="E72" s="60" t="s">
        <v>193</v>
      </c>
      <c r="F72" s="59" t="s">
        <v>281</v>
      </c>
      <c r="G72" s="59" t="s">
        <v>127</v>
      </c>
      <c r="H72" s="59" t="s">
        <v>176</v>
      </c>
      <c r="I72" s="59" t="s">
        <v>150</v>
      </c>
      <c r="J72" s="59" t="s">
        <v>287</v>
      </c>
      <c r="K72" s="59" t="s">
        <v>222</v>
      </c>
      <c r="L72" s="59" t="s">
        <v>128</v>
      </c>
      <c r="M72" s="59" t="s">
        <v>129</v>
      </c>
    </row>
    <row r="73" spans="1:16" ht="15" customHeight="1" x14ac:dyDescent="0.25">
      <c r="A73" s="57">
        <f>SUM(A72,0.06)</f>
        <v>17.579999999999995</v>
      </c>
      <c r="B73" s="61">
        <f t="shared" si="4"/>
        <v>14</v>
      </c>
      <c r="C73" s="59" t="s">
        <v>44</v>
      </c>
      <c r="D73" s="59" t="s">
        <v>335</v>
      </c>
      <c r="E73" s="60" t="s">
        <v>193</v>
      </c>
      <c r="F73" s="59"/>
      <c r="G73" s="59" t="s">
        <v>336</v>
      </c>
      <c r="H73" s="59">
        <v>2013</v>
      </c>
      <c r="I73" s="59"/>
      <c r="J73" s="59"/>
      <c r="K73" s="59"/>
      <c r="L73" s="59"/>
      <c r="M73" s="59" t="s">
        <v>337</v>
      </c>
    </row>
    <row r="74" spans="1:16" ht="15" customHeight="1" x14ac:dyDescent="0.25">
      <c r="A74" s="57">
        <v>18.04</v>
      </c>
      <c r="B74" s="61">
        <f t="shared" si="4"/>
        <v>15</v>
      </c>
      <c r="C74" s="59" t="s">
        <v>18</v>
      </c>
      <c r="D74" s="59" t="s">
        <v>19</v>
      </c>
      <c r="E74" s="60" t="s">
        <v>233</v>
      </c>
      <c r="F74" s="59" t="s">
        <v>338</v>
      </c>
      <c r="G74" s="59" t="s">
        <v>108</v>
      </c>
      <c r="H74" s="59" t="s">
        <v>318</v>
      </c>
      <c r="I74" s="59" t="s">
        <v>275</v>
      </c>
      <c r="J74" s="59" t="s">
        <v>339</v>
      </c>
      <c r="K74" s="59" t="s">
        <v>340</v>
      </c>
      <c r="L74" s="59" t="s">
        <v>109</v>
      </c>
      <c r="M74" s="59" t="s">
        <v>20</v>
      </c>
    </row>
    <row r="75" spans="1:16" ht="15" customHeight="1" x14ac:dyDescent="0.25">
      <c r="A75" s="57">
        <f>SUM(A74,0.06)</f>
        <v>18.099999999999998</v>
      </c>
      <c r="B75" s="61">
        <f t="shared" si="4"/>
        <v>16</v>
      </c>
      <c r="C75" s="59" t="s">
        <v>341</v>
      </c>
      <c r="D75" s="59" t="s">
        <v>342</v>
      </c>
      <c r="E75" s="60" t="s">
        <v>233</v>
      </c>
      <c r="F75" s="59" t="s">
        <v>281</v>
      </c>
      <c r="G75" s="59" t="s">
        <v>343</v>
      </c>
      <c r="H75" s="59" t="s">
        <v>217</v>
      </c>
      <c r="I75" s="59" t="s">
        <v>246</v>
      </c>
      <c r="J75" s="59"/>
      <c r="K75" s="59"/>
      <c r="L75" s="59"/>
      <c r="M75" s="59" t="s">
        <v>48</v>
      </c>
    </row>
  </sheetData>
  <mergeCells count="3">
    <mergeCell ref="A1:M1"/>
    <mergeCell ref="E2:J3"/>
    <mergeCell ref="B4:L4"/>
  </mergeCells>
  <pageMargins left="0.51181102362204722" right="0.51181102362204722" top="0.35433070866141736" bottom="0.35433070866141736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MB</vt:lpstr>
      <vt:lpstr>III R</vt:lpstr>
      <vt:lpstr>III  II</vt:lpstr>
      <vt:lpstr>II R</vt:lpstr>
      <vt:lpstr>I R</vt:lpstr>
      <vt:lpstr>starta kart 07.09.2019.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Nootebook</dc:creator>
  <cp:lastModifiedBy>Anita1</cp:lastModifiedBy>
  <cp:revision>17</cp:revision>
  <cp:lastPrinted>2019-09-07T15:24:34Z</cp:lastPrinted>
  <dcterms:created xsi:type="dcterms:W3CDTF">2006-09-16T00:00:00Z</dcterms:created>
  <dcterms:modified xsi:type="dcterms:W3CDTF">2019-10-22T06:50:15Z</dcterms:modified>
  <dc:language>lv-LV</dc:language>
</cp:coreProperties>
</file>